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 activeTab="2"/>
  </bookViews>
  <sheets>
    <sheet name="RUNS CREATED" sheetId="1" r:id="rId1"/>
    <sheet name="LINEAR WEIGHTS" sheetId="2" r:id="rId2"/>
    <sheet name="VALUE OF DH" sheetId="3" r:id="rId3"/>
  </sheets>
  <calcPr calcId="125725"/>
</workbook>
</file>

<file path=xl/calcChain.xml><?xml version="1.0" encoding="utf-8"?>
<calcChain xmlns="http://schemas.openxmlformats.org/spreadsheetml/2006/main">
  <c r="J30" i="3"/>
  <c r="J29"/>
  <c r="I31"/>
  <c r="P39"/>
  <c r="N39"/>
  <c r="O39"/>
  <c r="L6"/>
  <c r="L5"/>
  <c r="D29" i="2"/>
  <c r="C29"/>
  <c r="E15" i="3"/>
  <c r="D19" i="2"/>
  <c r="D20"/>
  <c r="D21"/>
  <c r="D22"/>
  <c r="D23"/>
  <c r="D24"/>
  <c r="D25"/>
  <c r="D26"/>
  <c r="D27"/>
  <c r="D18"/>
  <c r="C18"/>
  <c r="C19"/>
  <c r="C20"/>
  <c r="C21"/>
  <c r="C22"/>
  <c r="C23"/>
  <c r="C24"/>
  <c r="C25"/>
  <c r="C26"/>
  <c r="C27"/>
  <c r="R49" i="1"/>
  <c r="Q49"/>
  <c r="T29"/>
  <c r="T30"/>
  <c r="T31"/>
  <c r="T32"/>
  <c r="T33"/>
  <c r="T35"/>
  <c r="T36"/>
  <c r="T37"/>
  <c r="T38"/>
  <c r="T39"/>
  <c r="T40"/>
  <c r="T41"/>
  <c r="T42"/>
  <c r="T44"/>
  <c r="T45"/>
  <c r="T46"/>
  <c r="T4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K27"/>
  <c r="L27"/>
  <c r="M27"/>
  <c r="J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E27"/>
  <c r="D27"/>
  <c r="C27"/>
  <c r="B27"/>
</calcChain>
</file>

<file path=xl/sharedStrings.xml><?xml version="1.0" encoding="utf-8"?>
<sst xmlns="http://schemas.openxmlformats.org/spreadsheetml/2006/main" count="168" uniqueCount="66">
  <si>
    <t>Year</t>
  </si>
  <si>
    <t>H</t>
  </si>
  <si>
    <t>W</t>
  </si>
  <si>
    <t>AB</t>
  </si>
  <si>
    <t>TB</t>
  </si>
  <si>
    <t>NL</t>
  </si>
  <si>
    <t>AL</t>
  </si>
  <si>
    <t>PER</t>
  </si>
  <si>
    <t>GAME</t>
  </si>
  <si>
    <t xml:space="preserve">PER </t>
  </si>
  <si>
    <t>SEASON</t>
  </si>
  <si>
    <t>NL RC</t>
  </si>
  <si>
    <t>AL RC</t>
  </si>
  <si>
    <t>WS</t>
  </si>
  <si>
    <t>N/A</t>
  </si>
  <si>
    <t>HIGHER RC?</t>
  </si>
  <si>
    <t>AVG</t>
  </si>
  <si>
    <t>RUNS CREATED</t>
  </si>
  <si>
    <t>HIGHER</t>
  </si>
  <si>
    <t>LOWER</t>
  </si>
  <si>
    <t>WORLD</t>
  </si>
  <si>
    <t>WORLD SERIES</t>
  </si>
  <si>
    <t>HIGHER RC</t>
  </si>
  <si>
    <t>JOINT EVENT TABLE</t>
  </si>
  <si>
    <t>YEAR</t>
  </si>
  <si>
    <t>2B</t>
  </si>
  <si>
    <t>3B</t>
  </si>
  <si>
    <t>HR</t>
  </si>
  <si>
    <t>BB</t>
  </si>
  <si>
    <t>1B</t>
  </si>
  <si>
    <t>TOTAL STATS FOR SERIES</t>
  </si>
  <si>
    <t>LINEAR WEIGHTS</t>
  </si>
  <si>
    <t>HIGHER LW?</t>
  </si>
  <si>
    <t>SERIES</t>
  </si>
  <si>
    <t>AL TEAM</t>
  </si>
  <si>
    <t>RANGERS</t>
  </si>
  <si>
    <t>YANKEES</t>
  </si>
  <si>
    <t>RAYS</t>
  </si>
  <si>
    <t>RED SOX</t>
  </si>
  <si>
    <t>TIGERS</t>
  </si>
  <si>
    <t>WHITE SOX</t>
  </si>
  <si>
    <t>ANGELS</t>
  </si>
  <si>
    <t>DH</t>
  </si>
  <si>
    <t>MATSUI</t>
  </si>
  <si>
    <t>ORTIZ</t>
  </si>
  <si>
    <t>EVERETT</t>
  </si>
  <si>
    <t>FULLMER</t>
  </si>
  <si>
    <t>Rbat</t>
  </si>
  <si>
    <t>AL WIN</t>
  </si>
  <si>
    <t>GUERRERO</t>
  </si>
  <si>
    <t>FLOYD</t>
  </si>
  <si>
    <t>THAMES</t>
  </si>
  <si>
    <t>JOHNSON</t>
  </si>
  <si>
    <t>JUSTICE</t>
  </si>
  <si>
    <t>HIGHER LC</t>
  </si>
  <si>
    <t>Rbat &gt; AVG?</t>
  </si>
  <si>
    <t>NO</t>
  </si>
  <si>
    <t>YES</t>
  </si>
  <si>
    <t>RBAT</t>
  </si>
  <si>
    <t>WINS</t>
  </si>
  <si>
    <t>WIN %</t>
  </si>
  <si>
    <t>AL WIN?</t>
  </si>
  <si>
    <t>total</t>
  </si>
  <si>
    <t>TOTAL</t>
  </si>
  <si>
    <t>INTERLEAGUE PLAY</t>
  </si>
  <si>
    <t>WON WS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</si>
</sst>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i/>
      <sz val="11"/>
      <color theme="0"/>
      <name val="Cambria"/>
      <family val="1"/>
      <scheme val="major"/>
    </font>
    <font>
      <u/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5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3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opLeftCell="C15" zoomScale="90" zoomScaleNormal="90" workbookViewId="0">
      <selection activeCell="G16" sqref="G16"/>
    </sheetView>
  </sheetViews>
  <sheetFormatPr defaultRowHeight="15"/>
  <cols>
    <col min="16" max="16" width="10.28515625" customWidth="1"/>
    <col min="20" max="20" width="12.140625" bestFit="1" customWidth="1"/>
  </cols>
  <sheetData>
    <row r="1" spans="1:15">
      <c r="A1" s="58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2"/>
      <c r="G1" s="2"/>
      <c r="H1" s="2"/>
      <c r="I1" s="58" t="s">
        <v>0</v>
      </c>
      <c r="J1" s="71" t="s">
        <v>1</v>
      </c>
      <c r="K1" s="71" t="s">
        <v>2</v>
      </c>
      <c r="L1" s="71" t="s">
        <v>3</v>
      </c>
      <c r="M1" s="72" t="s">
        <v>4</v>
      </c>
      <c r="N1" s="1"/>
      <c r="O1" s="1"/>
    </row>
    <row r="2" spans="1:15">
      <c r="A2" s="61">
        <v>2010</v>
      </c>
      <c r="B2" s="39">
        <v>8.65</v>
      </c>
      <c r="C2" s="39">
        <v>3.24</v>
      </c>
      <c r="D2" s="39">
        <v>33.909999999999997</v>
      </c>
      <c r="E2" s="85">
        <v>13.54</v>
      </c>
      <c r="F2" s="2"/>
      <c r="G2" s="2"/>
      <c r="H2" s="2"/>
      <c r="I2" s="61">
        <v>2010</v>
      </c>
      <c r="J2" s="81">
        <v>8.8800000000000008</v>
      </c>
      <c r="K2" s="81">
        <v>3.25</v>
      </c>
      <c r="L2" s="81">
        <v>34.159999999999997</v>
      </c>
      <c r="M2" s="82">
        <v>13.89</v>
      </c>
      <c r="N2" s="1"/>
      <c r="O2" s="1"/>
    </row>
    <row r="3" spans="1:15">
      <c r="A3" s="61">
        <v>2009</v>
      </c>
      <c r="B3" s="39">
        <v>8.7799999999999994</v>
      </c>
      <c r="C3" s="39">
        <v>3.45</v>
      </c>
      <c r="D3" s="39">
        <v>33.93</v>
      </c>
      <c r="E3" s="85">
        <v>13.87</v>
      </c>
      <c r="F3" s="2"/>
      <c r="G3" s="2"/>
      <c r="H3" s="2"/>
      <c r="I3" s="61">
        <v>2009</v>
      </c>
      <c r="J3" s="81">
        <v>9.16</v>
      </c>
      <c r="K3" s="81">
        <v>3.39</v>
      </c>
      <c r="L3" s="81">
        <v>34.35</v>
      </c>
      <c r="M3" s="82">
        <v>14.7</v>
      </c>
      <c r="N3" s="1"/>
      <c r="O3" s="1"/>
    </row>
    <row r="4" spans="1:15">
      <c r="A4" s="61">
        <v>2008</v>
      </c>
      <c r="B4" s="39">
        <v>8.91</v>
      </c>
      <c r="C4" s="39">
        <v>3.41</v>
      </c>
      <c r="D4" s="39">
        <v>34.229999999999997</v>
      </c>
      <c r="E4" s="85">
        <v>14.13</v>
      </c>
      <c r="F4" s="2"/>
      <c r="G4" s="2"/>
      <c r="H4" s="2"/>
      <c r="I4" s="61">
        <v>2008</v>
      </c>
      <c r="J4" s="81">
        <v>9.2200000000000006</v>
      </c>
      <c r="K4" s="81">
        <v>3.32</v>
      </c>
      <c r="L4" s="81">
        <v>34.44</v>
      </c>
      <c r="M4" s="82">
        <v>14.47</v>
      </c>
      <c r="N4" s="1"/>
      <c r="O4" s="1"/>
    </row>
    <row r="5" spans="1:15">
      <c r="A5" s="61">
        <v>2007</v>
      </c>
      <c r="B5" s="39">
        <v>9.17</v>
      </c>
      <c r="C5" s="39">
        <v>3.31</v>
      </c>
      <c r="D5" s="39">
        <v>34.5</v>
      </c>
      <c r="E5" s="85">
        <v>14.58</v>
      </c>
      <c r="F5" s="2"/>
      <c r="G5" s="2"/>
      <c r="H5" s="2"/>
      <c r="I5" s="61">
        <v>2007</v>
      </c>
      <c r="J5" s="81">
        <v>9.34</v>
      </c>
      <c r="K5" s="81">
        <v>3.31</v>
      </c>
      <c r="L5" s="81">
        <v>34.520000000000003</v>
      </c>
      <c r="M5" s="82">
        <v>14.6</v>
      </c>
      <c r="N5" s="1"/>
      <c r="O5" s="1"/>
    </row>
    <row r="6" spans="1:15">
      <c r="A6" s="61">
        <v>2006</v>
      </c>
      <c r="B6" s="39">
        <v>9.07</v>
      </c>
      <c r="C6" s="39">
        <v>3.32</v>
      </c>
      <c r="D6" s="39">
        <v>34.299999999999997</v>
      </c>
      <c r="E6" s="85">
        <v>14.66</v>
      </c>
      <c r="F6" s="2"/>
      <c r="G6" s="2"/>
      <c r="H6" s="2"/>
      <c r="I6" s="61">
        <v>2006</v>
      </c>
      <c r="J6" s="81">
        <v>9.51</v>
      </c>
      <c r="K6" s="81">
        <v>3.2</v>
      </c>
      <c r="L6" s="81">
        <v>34.61</v>
      </c>
      <c r="M6" s="82">
        <v>15.12</v>
      </c>
      <c r="N6" s="1"/>
      <c r="O6" s="1"/>
    </row>
    <row r="7" spans="1:15">
      <c r="A7" s="61">
        <v>2005</v>
      </c>
      <c r="B7" s="39">
        <v>8.89</v>
      </c>
      <c r="C7" s="39">
        <v>3.24</v>
      </c>
      <c r="D7" s="39">
        <v>34.22</v>
      </c>
      <c r="E7" s="85">
        <v>14.07</v>
      </c>
      <c r="F7" s="2"/>
      <c r="G7" s="2"/>
      <c r="H7" s="2"/>
      <c r="I7" s="61">
        <v>2005</v>
      </c>
      <c r="J7" s="81">
        <v>9.23</v>
      </c>
      <c r="K7" s="81">
        <v>3</v>
      </c>
      <c r="L7" s="81">
        <v>34.49</v>
      </c>
      <c r="M7" s="82">
        <v>14.64</v>
      </c>
      <c r="N7" s="1"/>
      <c r="O7" s="1"/>
    </row>
    <row r="8" spans="1:15">
      <c r="A8" s="61">
        <v>2004</v>
      </c>
      <c r="B8" s="39">
        <v>8.98</v>
      </c>
      <c r="C8" s="39">
        <v>3.37</v>
      </c>
      <c r="D8" s="39">
        <v>34.14</v>
      </c>
      <c r="E8" s="85">
        <v>14.47</v>
      </c>
      <c r="F8" s="2"/>
      <c r="G8" s="2" t="s">
        <v>7</v>
      </c>
      <c r="H8" s="2"/>
      <c r="I8" s="61">
        <v>2004</v>
      </c>
      <c r="J8" s="81">
        <v>9.3800000000000008</v>
      </c>
      <c r="K8" s="81">
        <v>3.3</v>
      </c>
      <c r="L8" s="81">
        <v>34.74</v>
      </c>
      <c r="M8" s="82">
        <v>15.05</v>
      </c>
      <c r="N8" s="1"/>
      <c r="O8" s="1"/>
    </row>
    <row r="9" spans="1:15">
      <c r="A9" s="61">
        <v>2003</v>
      </c>
      <c r="B9" s="39">
        <v>8.93</v>
      </c>
      <c r="C9" s="39">
        <v>3.35</v>
      </c>
      <c r="D9" s="39">
        <v>33.92</v>
      </c>
      <c r="E9" s="85">
        <v>14.24</v>
      </c>
      <c r="F9" s="2"/>
      <c r="G9" s="2" t="s">
        <v>8</v>
      </c>
      <c r="H9" s="2"/>
      <c r="I9" s="61">
        <v>2003</v>
      </c>
      <c r="J9" s="81">
        <v>9.2200000000000006</v>
      </c>
      <c r="K9" s="81">
        <v>3.18</v>
      </c>
      <c r="L9" s="81">
        <v>34.5</v>
      </c>
      <c r="M9" s="82">
        <v>14.75</v>
      </c>
      <c r="N9" s="1"/>
      <c r="O9" s="1"/>
    </row>
    <row r="10" spans="1:15">
      <c r="A10" s="61">
        <v>2002</v>
      </c>
      <c r="B10" s="39">
        <v>8.7899999999999991</v>
      </c>
      <c r="C10" s="39">
        <v>3.45</v>
      </c>
      <c r="D10" s="39">
        <v>33.99</v>
      </c>
      <c r="E10" s="85">
        <v>13.91</v>
      </c>
      <c r="F10" s="2"/>
      <c r="G10" s="2"/>
      <c r="H10" s="2"/>
      <c r="I10" s="61">
        <v>2002</v>
      </c>
      <c r="J10" s="81">
        <v>9.06</v>
      </c>
      <c r="K10" s="81">
        <v>3.24</v>
      </c>
      <c r="L10" s="81">
        <v>34.36</v>
      </c>
      <c r="M10" s="82">
        <v>14.57</v>
      </c>
      <c r="N10" s="1"/>
      <c r="O10" s="1"/>
    </row>
    <row r="11" spans="1:15">
      <c r="A11" s="61">
        <v>2001</v>
      </c>
      <c r="B11" s="39">
        <v>8.8800000000000008</v>
      </c>
      <c r="C11" s="39">
        <v>3.31</v>
      </c>
      <c r="D11" s="39">
        <v>33.99</v>
      </c>
      <c r="E11" s="85">
        <v>14.46</v>
      </c>
      <c r="F11" s="2"/>
      <c r="G11" s="2"/>
      <c r="H11" s="2"/>
      <c r="I11" s="61">
        <v>2001</v>
      </c>
      <c r="J11" s="81">
        <v>9.1999999999999993</v>
      </c>
      <c r="K11" s="81">
        <v>3.19</v>
      </c>
      <c r="L11" s="81">
        <v>34.479999999999997</v>
      </c>
      <c r="M11" s="82">
        <v>14.76</v>
      </c>
      <c r="N11" s="1"/>
      <c r="O11" s="1"/>
    </row>
    <row r="12" spans="1:15">
      <c r="A12" s="61">
        <v>2000</v>
      </c>
      <c r="B12" s="39">
        <v>9.1</v>
      </c>
      <c r="C12" s="39">
        <v>3.75</v>
      </c>
      <c r="D12" s="39">
        <v>34.22</v>
      </c>
      <c r="E12" s="85">
        <v>14.77</v>
      </c>
      <c r="F12" s="2"/>
      <c r="G12" s="2"/>
      <c r="H12" s="2"/>
      <c r="I12" s="61">
        <v>2000</v>
      </c>
      <c r="J12" s="81">
        <v>9.56</v>
      </c>
      <c r="K12" s="81">
        <v>3.75</v>
      </c>
      <c r="L12" s="81">
        <v>34.68</v>
      </c>
      <c r="M12" s="82">
        <v>15.38</v>
      </c>
      <c r="N12" s="1"/>
    </row>
    <row r="13" spans="1:15">
      <c r="A13" s="61">
        <v>1999</v>
      </c>
      <c r="B13" s="39">
        <v>9.2200000000000006</v>
      </c>
      <c r="C13" s="39">
        <v>3.71</v>
      </c>
      <c r="D13" s="39">
        <v>34.35</v>
      </c>
      <c r="E13" s="85">
        <v>14.74</v>
      </c>
      <c r="F13" s="2"/>
      <c r="G13" s="2"/>
      <c r="H13" s="2"/>
      <c r="I13" s="61">
        <v>1999</v>
      </c>
      <c r="J13" s="81">
        <v>9.4700000000000006</v>
      </c>
      <c r="K13" s="81">
        <v>3.66</v>
      </c>
      <c r="L13" s="81">
        <v>34.49</v>
      </c>
      <c r="M13" s="82">
        <v>15.15</v>
      </c>
      <c r="N13" s="1"/>
    </row>
    <row r="14" spans="1:15">
      <c r="A14" s="61">
        <v>1998</v>
      </c>
      <c r="B14" s="39">
        <v>8.94</v>
      </c>
      <c r="C14" s="39">
        <v>3.36</v>
      </c>
      <c r="D14" s="39">
        <v>34.17</v>
      </c>
      <c r="E14" s="85">
        <v>14.02</v>
      </c>
      <c r="F14" s="2"/>
      <c r="G14" s="2"/>
      <c r="H14" s="2"/>
      <c r="I14" s="61">
        <v>1998</v>
      </c>
      <c r="J14" s="81">
        <v>9.3800000000000008</v>
      </c>
      <c r="K14" s="81">
        <v>3.41</v>
      </c>
      <c r="L14" s="81">
        <v>34.57</v>
      </c>
      <c r="M14" s="82">
        <v>14.92</v>
      </c>
      <c r="N14" s="1"/>
    </row>
    <row r="15" spans="1:15">
      <c r="A15" s="61">
        <v>1997</v>
      </c>
      <c r="B15" s="39">
        <v>8.9499999999999993</v>
      </c>
      <c r="C15" s="39">
        <v>3.4</v>
      </c>
      <c r="D15" s="39">
        <v>34.04</v>
      </c>
      <c r="E15" s="85">
        <v>13.96</v>
      </c>
      <c r="F15" s="2"/>
      <c r="G15" s="2"/>
      <c r="H15" s="2"/>
      <c r="I15" s="61">
        <v>1997</v>
      </c>
      <c r="J15" s="81">
        <v>9.35</v>
      </c>
      <c r="K15" s="81">
        <v>3.52</v>
      </c>
      <c r="L15" s="81">
        <v>34.56</v>
      </c>
      <c r="M15" s="82">
        <v>14.79</v>
      </c>
      <c r="N15" s="1"/>
    </row>
    <row r="16" spans="1:15">
      <c r="A16" s="61">
        <v>1996</v>
      </c>
      <c r="B16" s="39">
        <v>8.99</v>
      </c>
      <c r="C16" s="39">
        <v>3.31</v>
      </c>
      <c r="D16" s="39">
        <v>34.26</v>
      </c>
      <c r="E16" s="85">
        <v>13.98</v>
      </c>
      <c r="F16" s="2"/>
      <c r="G16" s="2"/>
      <c r="H16" s="2"/>
      <c r="I16" s="61">
        <v>1996</v>
      </c>
      <c r="J16" s="81">
        <v>9.67</v>
      </c>
      <c r="K16" s="81">
        <v>3.79</v>
      </c>
      <c r="L16" s="81">
        <v>34.9</v>
      </c>
      <c r="M16" s="82">
        <v>15.53</v>
      </c>
      <c r="N16" s="1"/>
      <c r="O16" s="1"/>
    </row>
    <row r="17" spans="1:20">
      <c r="A17" s="61">
        <v>1995</v>
      </c>
      <c r="B17" s="39">
        <v>9.0299999999999994</v>
      </c>
      <c r="C17" s="39">
        <v>3.31</v>
      </c>
      <c r="D17" s="39">
        <v>34.28</v>
      </c>
      <c r="E17" s="85">
        <v>13.97</v>
      </c>
      <c r="F17" s="2"/>
      <c r="G17" s="2"/>
      <c r="H17" s="2"/>
      <c r="I17" s="61">
        <v>1995</v>
      </c>
      <c r="J17" s="81">
        <v>9.3000000000000007</v>
      </c>
      <c r="K17" s="81">
        <v>3.75</v>
      </c>
      <c r="L17" s="81">
        <v>34.42</v>
      </c>
      <c r="M17" s="82">
        <v>14.7</v>
      </c>
      <c r="N17" s="1"/>
      <c r="O17" s="1"/>
    </row>
    <row r="18" spans="1:20" ht="15.75" thickBot="1">
      <c r="A18" s="61">
        <v>1994</v>
      </c>
      <c r="B18" s="39">
        <v>9.15</v>
      </c>
      <c r="C18" s="39">
        <v>3.23</v>
      </c>
      <c r="D18" s="39">
        <v>34.29</v>
      </c>
      <c r="E18" s="85">
        <v>14.21</v>
      </c>
      <c r="F18" s="2"/>
      <c r="G18" s="2"/>
      <c r="H18" s="2"/>
      <c r="I18" s="61">
        <v>1994</v>
      </c>
      <c r="J18" s="81">
        <v>9.44</v>
      </c>
      <c r="K18" s="81">
        <v>3.73</v>
      </c>
      <c r="L18" s="81">
        <v>34.630000000000003</v>
      </c>
      <c r="M18" s="82">
        <v>15.03</v>
      </c>
      <c r="N18" s="1"/>
      <c r="O18" s="1"/>
    </row>
    <row r="19" spans="1:20">
      <c r="A19" s="61">
        <v>1993</v>
      </c>
      <c r="B19" s="39">
        <v>9</v>
      </c>
      <c r="C19" s="39">
        <v>3.13</v>
      </c>
      <c r="D19" s="39">
        <v>34.14</v>
      </c>
      <c r="E19" s="85">
        <v>13.62</v>
      </c>
      <c r="F19" s="2"/>
      <c r="G19" s="2"/>
      <c r="H19" s="2"/>
      <c r="I19" s="61">
        <v>1993</v>
      </c>
      <c r="J19" s="81">
        <v>9.11</v>
      </c>
      <c r="K19" s="81">
        <v>3.53</v>
      </c>
      <c r="L19" s="81">
        <v>34.17</v>
      </c>
      <c r="M19" s="82">
        <v>13.93</v>
      </c>
      <c r="N19" s="1"/>
      <c r="O19" s="1"/>
      <c r="P19" s="10" t="s">
        <v>23</v>
      </c>
      <c r="Q19" s="11"/>
      <c r="R19" s="11"/>
      <c r="S19" s="12"/>
    </row>
    <row r="20" spans="1:20">
      <c r="A20" s="61">
        <v>1992</v>
      </c>
      <c r="B20" s="39">
        <v>8.51</v>
      </c>
      <c r="C20" s="39">
        <v>3.08</v>
      </c>
      <c r="D20" s="39">
        <v>33.82</v>
      </c>
      <c r="E20" s="85">
        <v>12.45</v>
      </c>
      <c r="F20" s="2"/>
      <c r="G20" s="2"/>
      <c r="H20" s="2"/>
      <c r="I20" s="61">
        <v>1992</v>
      </c>
      <c r="J20" s="81">
        <v>8.82</v>
      </c>
      <c r="K20" s="81">
        <v>3.4</v>
      </c>
      <c r="L20" s="81">
        <v>34.020000000000003</v>
      </c>
      <c r="M20" s="82">
        <v>13.1</v>
      </c>
      <c r="N20" s="1"/>
      <c r="O20" s="1"/>
      <c r="P20" s="13"/>
      <c r="Q20" s="14"/>
      <c r="R20" s="15" t="s">
        <v>17</v>
      </c>
      <c r="S20" s="16"/>
    </row>
    <row r="21" spans="1:20">
      <c r="A21" s="61">
        <v>1991</v>
      </c>
      <c r="B21" s="39">
        <v>8.43</v>
      </c>
      <c r="C21" s="39">
        <v>3.22</v>
      </c>
      <c r="D21" s="39">
        <v>33.69</v>
      </c>
      <c r="E21" s="85">
        <v>12.55</v>
      </c>
      <c r="F21" s="2"/>
      <c r="G21" s="2"/>
      <c r="H21" s="2"/>
      <c r="I21" s="61">
        <v>1991</v>
      </c>
      <c r="J21" s="81">
        <v>8.9</v>
      </c>
      <c r="K21" s="81">
        <v>3.41</v>
      </c>
      <c r="L21" s="81">
        <v>34.22</v>
      </c>
      <c r="M21" s="82">
        <v>13.51</v>
      </c>
      <c r="N21" s="1"/>
      <c r="O21" s="1"/>
      <c r="P21" s="13"/>
      <c r="Q21" s="23"/>
      <c r="R21" s="24" t="s">
        <v>18</v>
      </c>
      <c r="S21" s="26" t="s">
        <v>19</v>
      </c>
    </row>
    <row r="22" spans="1:20">
      <c r="A22" s="68">
        <v>1990</v>
      </c>
      <c r="B22" s="64">
        <v>8.6999999999999993</v>
      </c>
      <c r="C22" s="64">
        <v>3.2</v>
      </c>
      <c r="D22" s="64">
        <v>33.93</v>
      </c>
      <c r="E22" s="86">
        <v>12.99</v>
      </c>
      <c r="F22" s="2"/>
      <c r="G22" s="2"/>
      <c r="H22" s="2"/>
      <c r="I22" s="68">
        <v>1990</v>
      </c>
      <c r="J22" s="83">
        <v>8.7799999999999994</v>
      </c>
      <c r="K22" s="83">
        <v>3.37</v>
      </c>
      <c r="L22" s="83">
        <v>33.89</v>
      </c>
      <c r="M22" s="84">
        <v>13.14</v>
      </c>
      <c r="N22" s="1"/>
      <c r="O22" s="1"/>
      <c r="P22" s="17" t="s">
        <v>21</v>
      </c>
      <c r="Q22" s="25" t="s">
        <v>5</v>
      </c>
      <c r="R22" s="18">
        <v>0</v>
      </c>
      <c r="S22" s="19">
        <v>8</v>
      </c>
    </row>
    <row r="23" spans="1:20" ht="15.75" thickBot="1">
      <c r="A23" s="1"/>
      <c r="B23" s="1" t="s">
        <v>5</v>
      </c>
      <c r="C23" s="1"/>
      <c r="D23" s="1"/>
      <c r="E23" s="1"/>
      <c r="F23" s="1"/>
      <c r="G23" s="1"/>
      <c r="H23" s="1"/>
      <c r="I23" s="1"/>
      <c r="J23" s="1" t="s">
        <v>6</v>
      </c>
      <c r="K23" s="1"/>
      <c r="L23" s="1"/>
      <c r="M23" s="1"/>
      <c r="N23" s="1"/>
      <c r="O23" s="1"/>
      <c r="P23" s="20"/>
      <c r="Q23" s="27" t="s">
        <v>6</v>
      </c>
      <c r="R23" s="21">
        <v>12</v>
      </c>
      <c r="S23" s="22">
        <v>0</v>
      </c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1:20" ht="15.75" thickBot="1">
      <c r="A26" s="58" t="s">
        <v>0</v>
      </c>
      <c r="B26" s="71" t="s">
        <v>1</v>
      </c>
      <c r="C26" s="71" t="s">
        <v>2</v>
      </c>
      <c r="D26" s="71" t="s">
        <v>3</v>
      </c>
      <c r="E26" s="72" t="s">
        <v>4</v>
      </c>
      <c r="F26" s="2"/>
      <c r="G26" s="2"/>
      <c r="H26" s="2"/>
      <c r="I26" s="58" t="s">
        <v>0</v>
      </c>
      <c r="J26" s="71" t="s">
        <v>1</v>
      </c>
      <c r="K26" s="71" t="s">
        <v>2</v>
      </c>
      <c r="L26" s="71" t="s">
        <v>3</v>
      </c>
      <c r="M26" s="72" t="s">
        <v>4</v>
      </c>
      <c r="P26" s="58" t="s">
        <v>0</v>
      </c>
      <c r="Q26" s="71" t="s">
        <v>11</v>
      </c>
      <c r="R26" s="71" t="s">
        <v>12</v>
      </c>
      <c r="S26" s="71" t="s">
        <v>13</v>
      </c>
      <c r="T26" s="72" t="s">
        <v>15</v>
      </c>
    </row>
    <row r="27" spans="1:20">
      <c r="A27" s="61">
        <v>2010</v>
      </c>
      <c r="B27" s="39">
        <f>B2*162</f>
        <v>1401.3</v>
      </c>
      <c r="C27" s="39">
        <f>C2*162</f>
        <v>524.88</v>
      </c>
      <c r="D27" s="39">
        <f>D2*162</f>
        <v>5493.4199999999992</v>
      </c>
      <c r="E27" s="85">
        <f>E2*162</f>
        <v>2193.48</v>
      </c>
      <c r="F27" s="2"/>
      <c r="G27" s="2"/>
      <c r="H27" s="2"/>
      <c r="I27" s="61">
        <v>2010</v>
      </c>
      <c r="J27" s="81">
        <f>J2*162</f>
        <v>1438.5600000000002</v>
      </c>
      <c r="K27" s="81">
        <f t="shared" ref="K27:M27" si="0">K2*162</f>
        <v>526.5</v>
      </c>
      <c r="L27" s="81">
        <f t="shared" si="0"/>
        <v>5533.9199999999992</v>
      </c>
      <c r="M27" s="82">
        <f t="shared" si="0"/>
        <v>2250.1800000000003</v>
      </c>
      <c r="P27" s="61">
        <v>2010</v>
      </c>
      <c r="Q27" s="4">
        <f>((B27+C27)/(D27+C27))*E27</f>
        <v>702.03168775235531</v>
      </c>
      <c r="R27" s="6">
        <f>((J27+K27)/(L27+K27))*M27</f>
        <v>729.60928628708928</v>
      </c>
      <c r="S27" s="4" t="s">
        <v>5</v>
      </c>
      <c r="T27" s="77">
        <v>0</v>
      </c>
    </row>
    <row r="28" spans="1:20">
      <c r="A28" s="61">
        <v>2009</v>
      </c>
      <c r="B28" s="39">
        <f t="shared" ref="B28:E47" si="1">B3*162</f>
        <v>1422.36</v>
      </c>
      <c r="C28" s="39">
        <f t="shared" si="1"/>
        <v>558.9</v>
      </c>
      <c r="D28" s="39">
        <f t="shared" si="1"/>
        <v>5496.66</v>
      </c>
      <c r="E28" s="85">
        <f t="shared" si="1"/>
        <v>2246.94</v>
      </c>
      <c r="F28" s="2"/>
      <c r="G28" s="2"/>
      <c r="H28" s="2"/>
      <c r="I28" s="61">
        <v>2009</v>
      </c>
      <c r="J28" s="81">
        <f t="shared" ref="J28:M28" si="2">J3*162</f>
        <v>1483.92</v>
      </c>
      <c r="K28" s="81">
        <f t="shared" si="2"/>
        <v>549.18000000000006</v>
      </c>
      <c r="L28" s="81">
        <f t="shared" si="2"/>
        <v>5564.7</v>
      </c>
      <c r="M28" s="82">
        <f t="shared" si="2"/>
        <v>2381.4</v>
      </c>
      <c r="P28" s="61">
        <v>2009</v>
      </c>
      <c r="Q28" s="5">
        <f t="shared" ref="Q28:Q47" si="3">((B28+C28)/(D28+C28))*E28</f>
        <v>735.15452648475116</v>
      </c>
      <c r="R28" s="7">
        <f t="shared" ref="R28:R47" si="4">((J28+K28)/(L28+K28))*M28</f>
        <v>791.90699523052479</v>
      </c>
      <c r="S28" s="7" t="s">
        <v>6</v>
      </c>
      <c r="T28" s="77">
        <v>1</v>
      </c>
    </row>
    <row r="29" spans="1:20">
      <c r="A29" s="61">
        <v>2008</v>
      </c>
      <c r="B29" s="39">
        <f t="shared" si="1"/>
        <v>1443.42</v>
      </c>
      <c r="C29" s="39">
        <f t="shared" si="1"/>
        <v>552.42000000000007</v>
      </c>
      <c r="D29" s="39">
        <f t="shared" si="1"/>
        <v>5545.2599999999993</v>
      </c>
      <c r="E29" s="85">
        <f t="shared" si="1"/>
        <v>2289.06</v>
      </c>
      <c r="F29" s="2"/>
      <c r="G29" s="2"/>
      <c r="H29" s="2"/>
      <c r="I29" s="61">
        <v>2008</v>
      </c>
      <c r="J29" s="81">
        <f t="shared" ref="J29:M29" si="5">J4*162</f>
        <v>1493.64</v>
      </c>
      <c r="K29" s="81">
        <f t="shared" si="5"/>
        <v>537.83999999999992</v>
      </c>
      <c r="L29" s="81">
        <f t="shared" si="5"/>
        <v>5579.28</v>
      </c>
      <c r="M29" s="82">
        <f t="shared" si="5"/>
        <v>2344.1400000000003</v>
      </c>
      <c r="P29" s="61">
        <v>2008</v>
      </c>
      <c r="Q29" s="5">
        <f t="shared" si="3"/>
        <v>749.23536663124344</v>
      </c>
      <c r="R29" s="7">
        <f t="shared" si="4"/>
        <v>778.48293432203411</v>
      </c>
      <c r="S29" s="5" t="s">
        <v>5</v>
      </c>
      <c r="T29" s="77">
        <f t="shared" ref="T28:T47" si="6">IF(AND(R29&gt;Q29,S29="AL"),1,0)</f>
        <v>0</v>
      </c>
    </row>
    <row r="30" spans="1:20">
      <c r="A30" s="61">
        <v>2007</v>
      </c>
      <c r="B30" s="39">
        <f t="shared" si="1"/>
        <v>1485.54</v>
      </c>
      <c r="C30" s="39">
        <f t="shared" si="1"/>
        <v>536.22</v>
      </c>
      <c r="D30" s="39">
        <f t="shared" si="1"/>
        <v>5589</v>
      </c>
      <c r="E30" s="85">
        <f t="shared" si="1"/>
        <v>2361.96</v>
      </c>
      <c r="F30" s="2"/>
      <c r="G30" s="2"/>
      <c r="H30" s="2"/>
      <c r="I30" s="61">
        <v>2007</v>
      </c>
      <c r="J30" s="81">
        <f t="shared" ref="J30:M30" si="7">J5*162</f>
        <v>1513.08</v>
      </c>
      <c r="K30" s="81">
        <f t="shared" si="7"/>
        <v>536.22</v>
      </c>
      <c r="L30" s="81">
        <f t="shared" si="7"/>
        <v>5592.2400000000007</v>
      </c>
      <c r="M30" s="82">
        <f t="shared" si="7"/>
        <v>2365.1999999999998</v>
      </c>
      <c r="P30" s="61">
        <v>2007</v>
      </c>
      <c r="Q30" s="5">
        <f t="shared" si="3"/>
        <v>779.61546680772278</v>
      </c>
      <c r="R30" s="7">
        <f t="shared" si="4"/>
        <v>790.90087232355268</v>
      </c>
      <c r="S30" s="7" t="s">
        <v>6</v>
      </c>
      <c r="T30" s="77">
        <f t="shared" si="6"/>
        <v>1</v>
      </c>
    </row>
    <row r="31" spans="1:20">
      <c r="A31" s="61">
        <v>2006</v>
      </c>
      <c r="B31" s="39">
        <f t="shared" si="1"/>
        <v>1469.3400000000001</v>
      </c>
      <c r="C31" s="39">
        <f t="shared" si="1"/>
        <v>537.83999999999992</v>
      </c>
      <c r="D31" s="39">
        <f t="shared" si="1"/>
        <v>5556.5999999999995</v>
      </c>
      <c r="E31" s="85">
        <f t="shared" si="1"/>
        <v>2374.92</v>
      </c>
      <c r="F31" s="2"/>
      <c r="G31" s="2"/>
      <c r="H31" s="2"/>
      <c r="I31" s="61">
        <v>2006</v>
      </c>
      <c r="J31" s="81">
        <f t="shared" ref="J31:M31" si="8">J6*162</f>
        <v>1540.62</v>
      </c>
      <c r="K31" s="81">
        <f t="shared" si="8"/>
        <v>518.4</v>
      </c>
      <c r="L31" s="81">
        <f t="shared" si="8"/>
        <v>5606.82</v>
      </c>
      <c r="M31" s="82">
        <f t="shared" si="8"/>
        <v>2449.44</v>
      </c>
      <c r="P31" s="61">
        <v>2006</v>
      </c>
      <c r="Q31" s="5">
        <f t="shared" si="3"/>
        <v>782.17062200956946</v>
      </c>
      <c r="R31" s="7">
        <f t="shared" si="4"/>
        <v>823.39017191219261</v>
      </c>
      <c r="S31" s="5" t="s">
        <v>5</v>
      </c>
      <c r="T31" s="77">
        <f t="shared" si="6"/>
        <v>0</v>
      </c>
    </row>
    <row r="32" spans="1:20">
      <c r="A32" s="61">
        <v>2005</v>
      </c>
      <c r="B32" s="39">
        <f t="shared" si="1"/>
        <v>1440.18</v>
      </c>
      <c r="C32" s="39">
        <f t="shared" si="1"/>
        <v>524.88</v>
      </c>
      <c r="D32" s="39">
        <f t="shared" si="1"/>
        <v>5543.6399999999994</v>
      </c>
      <c r="E32" s="85">
        <f t="shared" si="1"/>
        <v>2279.34</v>
      </c>
      <c r="F32" s="2"/>
      <c r="G32" s="2"/>
      <c r="H32" s="2"/>
      <c r="I32" s="61">
        <v>2005</v>
      </c>
      <c r="J32" s="81">
        <f t="shared" ref="J32:M32" si="9">J7*162</f>
        <v>1495.26</v>
      </c>
      <c r="K32" s="81">
        <f t="shared" si="9"/>
        <v>486</v>
      </c>
      <c r="L32" s="81">
        <f t="shared" si="9"/>
        <v>5587.38</v>
      </c>
      <c r="M32" s="82">
        <f t="shared" si="9"/>
        <v>2371.6800000000003</v>
      </c>
      <c r="P32" s="61">
        <v>2005</v>
      </c>
      <c r="Q32" s="5">
        <f t="shared" si="3"/>
        <v>738.07779498131356</v>
      </c>
      <c r="R32" s="7">
        <f t="shared" si="4"/>
        <v>773.69022139237143</v>
      </c>
      <c r="S32" s="7" t="s">
        <v>6</v>
      </c>
      <c r="T32" s="77">
        <f t="shared" si="6"/>
        <v>1</v>
      </c>
    </row>
    <row r="33" spans="1:20">
      <c r="A33" s="61">
        <v>2004</v>
      </c>
      <c r="B33" s="39">
        <f t="shared" si="1"/>
        <v>1454.76</v>
      </c>
      <c r="C33" s="39">
        <f t="shared" si="1"/>
        <v>545.94000000000005</v>
      </c>
      <c r="D33" s="39">
        <f t="shared" si="1"/>
        <v>5530.68</v>
      </c>
      <c r="E33" s="85">
        <f t="shared" si="1"/>
        <v>2344.1400000000003</v>
      </c>
      <c r="F33" s="2"/>
      <c r="G33" s="2"/>
      <c r="H33" s="2"/>
      <c r="I33" s="61">
        <v>2004</v>
      </c>
      <c r="J33" s="81">
        <f t="shared" ref="J33:M33" si="10">J8*162</f>
        <v>1519.5600000000002</v>
      </c>
      <c r="K33" s="81">
        <f t="shared" si="10"/>
        <v>534.6</v>
      </c>
      <c r="L33" s="81">
        <f t="shared" si="10"/>
        <v>5627.88</v>
      </c>
      <c r="M33" s="82">
        <f t="shared" si="10"/>
        <v>2438.1</v>
      </c>
      <c r="P33" s="61">
        <v>2004</v>
      </c>
      <c r="Q33" s="5">
        <f t="shared" si="3"/>
        <v>771.79762729938682</v>
      </c>
      <c r="R33" s="7">
        <f t="shared" si="4"/>
        <v>812.7</v>
      </c>
      <c r="S33" s="7" t="s">
        <v>6</v>
      </c>
      <c r="T33" s="77">
        <f t="shared" si="6"/>
        <v>1</v>
      </c>
    </row>
    <row r="34" spans="1:20">
      <c r="A34" s="61">
        <v>2003</v>
      </c>
      <c r="B34" s="39">
        <f t="shared" si="1"/>
        <v>1446.6599999999999</v>
      </c>
      <c r="C34" s="39">
        <f t="shared" si="1"/>
        <v>542.70000000000005</v>
      </c>
      <c r="D34" s="39">
        <f t="shared" si="1"/>
        <v>5495.04</v>
      </c>
      <c r="E34" s="85">
        <f t="shared" si="1"/>
        <v>2306.88</v>
      </c>
      <c r="F34" s="2"/>
      <c r="G34" s="2" t="s">
        <v>9</v>
      </c>
      <c r="H34" s="2"/>
      <c r="I34" s="61">
        <v>2003</v>
      </c>
      <c r="J34" s="81">
        <f t="shared" ref="J34:M34" si="11">J9*162</f>
        <v>1493.64</v>
      </c>
      <c r="K34" s="81">
        <f t="shared" si="11"/>
        <v>515.16000000000008</v>
      </c>
      <c r="L34" s="81">
        <f t="shared" si="11"/>
        <v>5589</v>
      </c>
      <c r="M34" s="82">
        <f t="shared" si="11"/>
        <v>2389.5</v>
      </c>
      <c r="P34" s="61">
        <v>2003</v>
      </c>
      <c r="Q34" s="5">
        <f t="shared" si="3"/>
        <v>760.08817815937755</v>
      </c>
      <c r="R34" s="7">
        <f t="shared" si="4"/>
        <v>786.35350318471342</v>
      </c>
      <c r="S34" s="5" t="s">
        <v>5</v>
      </c>
      <c r="T34" s="77">
        <v>0</v>
      </c>
    </row>
    <row r="35" spans="1:20">
      <c r="A35" s="61">
        <v>2002</v>
      </c>
      <c r="B35" s="39">
        <f t="shared" si="1"/>
        <v>1423.9799999999998</v>
      </c>
      <c r="C35" s="39">
        <f t="shared" si="1"/>
        <v>558.9</v>
      </c>
      <c r="D35" s="39">
        <f t="shared" si="1"/>
        <v>5506.38</v>
      </c>
      <c r="E35" s="85">
        <f t="shared" si="1"/>
        <v>2253.42</v>
      </c>
      <c r="F35" s="2"/>
      <c r="G35" s="2" t="s">
        <v>10</v>
      </c>
      <c r="H35" s="2"/>
      <c r="I35" s="61">
        <v>2002</v>
      </c>
      <c r="J35" s="81">
        <f t="shared" ref="J35:M35" si="12">J10*162</f>
        <v>1467.72</v>
      </c>
      <c r="K35" s="81">
        <f t="shared" si="12"/>
        <v>524.88</v>
      </c>
      <c r="L35" s="81">
        <f t="shared" si="12"/>
        <v>5566.32</v>
      </c>
      <c r="M35" s="82">
        <f t="shared" si="12"/>
        <v>2360.34</v>
      </c>
      <c r="P35" s="61">
        <v>2002</v>
      </c>
      <c r="Q35" s="5">
        <f t="shared" si="3"/>
        <v>736.69499999999994</v>
      </c>
      <c r="R35" s="7">
        <f t="shared" si="4"/>
        <v>772.13250000000005</v>
      </c>
      <c r="S35" s="7" t="s">
        <v>6</v>
      </c>
      <c r="T35" s="77">
        <f t="shared" si="6"/>
        <v>1</v>
      </c>
    </row>
    <row r="36" spans="1:20">
      <c r="A36" s="61">
        <v>2001</v>
      </c>
      <c r="B36" s="39">
        <f t="shared" si="1"/>
        <v>1438.5600000000002</v>
      </c>
      <c r="C36" s="39">
        <f t="shared" si="1"/>
        <v>536.22</v>
      </c>
      <c r="D36" s="39">
        <f t="shared" si="1"/>
        <v>5506.38</v>
      </c>
      <c r="E36" s="85">
        <f t="shared" si="1"/>
        <v>2342.52</v>
      </c>
      <c r="F36" s="2"/>
      <c r="G36" s="2"/>
      <c r="H36" s="2"/>
      <c r="I36" s="61">
        <v>2001</v>
      </c>
      <c r="J36" s="81">
        <f t="shared" ref="J36:M36" si="13">J11*162</f>
        <v>1490.3999999999999</v>
      </c>
      <c r="K36" s="81">
        <f t="shared" si="13"/>
        <v>516.78</v>
      </c>
      <c r="L36" s="81">
        <f t="shared" si="13"/>
        <v>5585.7599999999993</v>
      </c>
      <c r="M36" s="82">
        <f t="shared" si="13"/>
        <v>2391.12</v>
      </c>
      <c r="P36" s="61">
        <v>2001</v>
      </c>
      <c r="Q36" s="5">
        <f t="shared" si="3"/>
        <v>765.558144772118</v>
      </c>
      <c r="R36" s="7">
        <f t="shared" si="4"/>
        <v>786.46075922484738</v>
      </c>
      <c r="S36" s="5" t="s">
        <v>5</v>
      </c>
      <c r="T36" s="77">
        <f t="shared" si="6"/>
        <v>0</v>
      </c>
    </row>
    <row r="37" spans="1:20">
      <c r="A37" s="61">
        <v>2000</v>
      </c>
      <c r="B37" s="39">
        <f t="shared" si="1"/>
        <v>1474.2</v>
      </c>
      <c r="C37" s="39">
        <f t="shared" si="1"/>
        <v>607.5</v>
      </c>
      <c r="D37" s="39">
        <f t="shared" si="1"/>
        <v>5543.6399999999994</v>
      </c>
      <c r="E37" s="85">
        <f t="shared" si="1"/>
        <v>2392.7399999999998</v>
      </c>
      <c r="F37" s="2"/>
      <c r="G37" s="2"/>
      <c r="H37" s="2"/>
      <c r="I37" s="61">
        <v>2000</v>
      </c>
      <c r="J37" s="81">
        <f t="shared" ref="J37:M37" si="14">J12*162</f>
        <v>1548.72</v>
      </c>
      <c r="K37" s="81">
        <f t="shared" si="14"/>
        <v>607.5</v>
      </c>
      <c r="L37" s="81">
        <f t="shared" si="14"/>
        <v>5618.16</v>
      </c>
      <c r="M37" s="82">
        <f t="shared" si="14"/>
        <v>2491.56</v>
      </c>
      <c r="P37" s="61">
        <v>2000</v>
      </c>
      <c r="Q37" s="5">
        <f t="shared" si="3"/>
        <v>809.76320779562809</v>
      </c>
      <c r="R37" s="7">
        <f t="shared" si="4"/>
        <v>862.93686182669808</v>
      </c>
      <c r="S37" s="7" t="s">
        <v>6</v>
      </c>
      <c r="T37" s="77">
        <f t="shared" si="6"/>
        <v>1</v>
      </c>
    </row>
    <row r="38" spans="1:20">
      <c r="A38" s="61">
        <v>1999</v>
      </c>
      <c r="B38" s="39">
        <f t="shared" si="1"/>
        <v>1493.64</v>
      </c>
      <c r="C38" s="39">
        <f t="shared" si="1"/>
        <v>601.02</v>
      </c>
      <c r="D38" s="39">
        <f t="shared" si="1"/>
        <v>5564.7</v>
      </c>
      <c r="E38" s="85">
        <f t="shared" si="1"/>
        <v>2387.88</v>
      </c>
      <c r="F38" s="2"/>
      <c r="G38" s="2"/>
      <c r="H38" s="2"/>
      <c r="I38" s="61">
        <v>1999</v>
      </c>
      <c r="J38" s="81">
        <f t="shared" ref="J38:M38" si="15">J13*162</f>
        <v>1534.14</v>
      </c>
      <c r="K38" s="81">
        <f t="shared" si="15"/>
        <v>592.92000000000007</v>
      </c>
      <c r="L38" s="81">
        <f t="shared" si="15"/>
        <v>5587.38</v>
      </c>
      <c r="M38" s="82">
        <f t="shared" si="15"/>
        <v>2454.3000000000002</v>
      </c>
      <c r="P38" s="61">
        <v>1999</v>
      </c>
      <c r="Q38" s="5">
        <f t="shared" si="3"/>
        <v>811.22670520231213</v>
      </c>
      <c r="R38" s="7">
        <f t="shared" si="4"/>
        <v>844.69093053735264</v>
      </c>
      <c r="S38" s="7" t="s">
        <v>6</v>
      </c>
      <c r="T38" s="77">
        <f t="shared" si="6"/>
        <v>1</v>
      </c>
    </row>
    <row r="39" spans="1:20">
      <c r="A39" s="61">
        <v>1998</v>
      </c>
      <c r="B39" s="39">
        <f t="shared" si="1"/>
        <v>1448.28</v>
      </c>
      <c r="C39" s="39">
        <f t="shared" si="1"/>
        <v>544.31999999999994</v>
      </c>
      <c r="D39" s="39">
        <f t="shared" si="1"/>
        <v>5535.54</v>
      </c>
      <c r="E39" s="85">
        <f t="shared" si="1"/>
        <v>2271.2399999999998</v>
      </c>
      <c r="F39" s="2"/>
      <c r="G39" s="2"/>
      <c r="H39" s="2"/>
      <c r="I39" s="61">
        <v>1998</v>
      </c>
      <c r="J39" s="81">
        <f t="shared" ref="J39:M39" si="16">J14*162</f>
        <v>1519.5600000000002</v>
      </c>
      <c r="K39" s="81">
        <f t="shared" si="16"/>
        <v>552.42000000000007</v>
      </c>
      <c r="L39" s="81">
        <f t="shared" si="16"/>
        <v>5600.34</v>
      </c>
      <c r="M39" s="82">
        <f t="shared" si="16"/>
        <v>2417.04</v>
      </c>
      <c r="P39" s="61">
        <v>1998</v>
      </c>
      <c r="Q39" s="5">
        <f t="shared" si="3"/>
        <v>744.37122302158264</v>
      </c>
      <c r="R39" s="7">
        <f t="shared" si="4"/>
        <v>813.95317535545041</v>
      </c>
      <c r="S39" s="7" t="s">
        <v>6</v>
      </c>
      <c r="T39" s="77">
        <f t="shared" si="6"/>
        <v>1</v>
      </c>
    </row>
    <row r="40" spans="1:20">
      <c r="A40" s="61">
        <v>1997</v>
      </c>
      <c r="B40" s="39">
        <f t="shared" si="1"/>
        <v>1449.8999999999999</v>
      </c>
      <c r="C40" s="39">
        <f t="shared" si="1"/>
        <v>550.79999999999995</v>
      </c>
      <c r="D40" s="39">
        <f t="shared" si="1"/>
        <v>5514.48</v>
      </c>
      <c r="E40" s="85">
        <f t="shared" si="1"/>
        <v>2261.52</v>
      </c>
      <c r="F40" s="2"/>
      <c r="G40" s="2"/>
      <c r="H40" s="2"/>
      <c r="I40" s="61">
        <v>1997</v>
      </c>
      <c r="J40" s="81">
        <f t="shared" ref="J40:M40" si="17">J15*162</f>
        <v>1514.7</v>
      </c>
      <c r="K40" s="81">
        <f t="shared" si="17"/>
        <v>570.24</v>
      </c>
      <c r="L40" s="81">
        <f t="shared" si="17"/>
        <v>5598.72</v>
      </c>
      <c r="M40" s="82">
        <f t="shared" si="17"/>
        <v>2395.98</v>
      </c>
      <c r="P40" s="61">
        <v>1997</v>
      </c>
      <c r="Q40" s="5">
        <f t="shared" si="3"/>
        <v>745.98749999999995</v>
      </c>
      <c r="R40" s="7">
        <f t="shared" si="4"/>
        <v>809.77580357142858</v>
      </c>
      <c r="S40" s="5" t="s">
        <v>5</v>
      </c>
      <c r="T40" s="77">
        <f t="shared" si="6"/>
        <v>0</v>
      </c>
    </row>
    <row r="41" spans="1:20">
      <c r="A41" s="61">
        <v>1996</v>
      </c>
      <c r="B41" s="39">
        <f t="shared" si="1"/>
        <v>1456.38</v>
      </c>
      <c r="C41" s="39">
        <f t="shared" si="1"/>
        <v>536.22</v>
      </c>
      <c r="D41" s="39">
        <f t="shared" si="1"/>
        <v>5550.12</v>
      </c>
      <c r="E41" s="85">
        <f t="shared" si="1"/>
        <v>2264.7600000000002</v>
      </c>
      <c r="F41" s="2"/>
      <c r="G41" s="2"/>
      <c r="H41" s="2"/>
      <c r="I41" s="61">
        <v>1996</v>
      </c>
      <c r="J41" s="81">
        <f t="shared" ref="J41:M41" si="18">J16*162</f>
        <v>1566.54</v>
      </c>
      <c r="K41" s="81">
        <f t="shared" si="18"/>
        <v>613.98</v>
      </c>
      <c r="L41" s="81">
        <f t="shared" si="18"/>
        <v>5653.8</v>
      </c>
      <c r="M41" s="82">
        <f t="shared" si="18"/>
        <v>2515.8599999999997</v>
      </c>
      <c r="P41" s="61">
        <v>1996</v>
      </c>
      <c r="Q41" s="5">
        <f t="shared" si="3"/>
        <v>741.45722651051381</v>
      </c>
      <c r="R41" s="7">
        <f t="shared" si="4"/>
        <v>875.25137244766063</v>
      </c>
      <c r="S41" s="7" t="s">
        <v>6</v>
      </c>
      <c r="T41" s="77">
        <f t="shared" si="6"/>
        <v>1</v>
      </c>
    </row>
    <row r="42" spans="1:20">
      <c r="A42" s="61">
        <v>1995</v>
      </c>
      <c r="B42" s="39">
        <f t="shared" si="1"/>
        <v>1462.86</v>
      </c>
      <c r="C42" s="39">
        <f t="shared" si="1"/>
        <v>536.22</v>
      </c>
      <c r="D42" s="39">
        <f t="shared" si="1"/>
        <v>5553.3600000000006</v>
      </c>
      <c r="E42" s="85">
        <f t="shared" si="1"/>
        <v>2263.1400000000003</v>
      </c>
      <c r="F42" s="2"/>
      <c r="G42" s="2"/>
      <c r="H42" s="2"/>
      <c r="I42" s="61">
        <v>1995</v>
      </c>
      <c r="J42" s="81">
        <f t="shared" ref="J42:M42" si="19">J17*162</f>
        <v>1506.6000000000001</v>
      </c>
      <c r="K42" s="81">
        <f t="shared" si="19"/>
        <v>607.5</v>
      </c>
      <c r="L42" s="81">
        <f t="shared" si="19"/>
        <v>5576.04</v>
      </c>
      <c r="M42" s="82">
        <f t="shared" si="19"/>
        <v>2381.4</v>
      </c>
      <c r="P42" s="61">
        <v>1995</v>
      </c>
      <c r="Q42" s="5">
        <f t="shared" si="3"/>
        <v>742.94087789305672</v>
      </c>
      <c r="R42" s="7">
        <f t="shared" si="4"/>
        <v>814.18050825255455</v>
      </c>
      <c r="S42" s="5" t="s">
        <v>5</v>
      </c>
      <c r="T42" s="77">
        <f t="shared" si="6"/>
        <v>0</v>
      </c>
    </row>
    <row r="43" spans="1:20">
      <c r="A43" s="61">
        <v>1994</v>
      </c>
      <c r="B43" s="39">
        <f t="shared" si="1"/>
        <v>1482.3</v>
      </c>
      <c r="C43" s="39">
        <f t="shared" si="1"/>
        <v>523.26</v>
      </c>
      <c r="D43" s="39">
        <f t="shared" si="1"/>
        <v>5554.98</v>
      </c>
      <c r="E43" s="85">
        <f t="shared" si="1"/>
        <v>2302.02</v>
      </c>
      <c r="F43" s="2"/>
      <c r="G43" s="2"/>
      <c r="H43" s="2"/>
      <c r="I43" s="61">
        <v>1994</v>
      </c>
      <c r="J43" s="81">
        <f t="shared" ref="J43:M43" si="20">J18*162</f>
        <v>1529.28</v>
      </c>
      <c r="K43" s="81">
        <f t="shared" si="20"/>
        <v>604.26</v>
      </c>
      <c r="L43" s="81">
        <f t="shared" si="20"/>
        <v>5610.06</v>
      </c>
      <c r="M43" s="82">
        <f t="shared" si="20"/>
        <v>2434.8599999999997</v>
      </c>
      <c r="P43" s="61">
        <v>1994</v>
      </c>
      <c r="Q43" s="5">
        <f t="shared" si="3"/>
        <v>759.56843283582089</v>
      </c>
      <c r="R43" s="7">
        <f t="shared" si="4"/>
        <v>835.95167361835217</v>
      </c>
      <c r="S43" s="8" t="s">
        <v>14</v>
      </c>
      <c r="T43" s="77" t="s">
        <v>14</v>
      </c>
    </row>
    <row r="44" spans="1:20">
      <c r="A44" s="61">
        <v>1993</v>
      </c>
      <c r="B44" s="39">
        <f t="shared" si="1"/>
        <v>1458</v>
      </c>
      <c r="C44" s="39">
        <f t="shared" si="1"/>
        <v>507.06</v>
      </c>
      <c r="D44" s="39">
        <f t="shared" si="1"/>
        <v>5530.68</v>
      </c>
      <c r="E44" s="85">
        <f t="shared" si="1"/>
        <v>2206.44</v>
      </c>
      <c r="F44" s="2"/>
      <c r="G44" s="2"/>
      <c r="H44" s="2"/>
      <c r="I44" s="61">
        <v>1993</v>
      </c>
      <c r="J44" s="81">
        <f t="shared" ref="J44:M44" si="21">J19*162</f>
        <v>1475.82</v>
      </c>
      <c r="K44" s="81">
        <f t="shared" si="21"/>
        <v>571.86</v>
      </c>
      <c r="L44" s="81">
        <f t="shared" si="21"/>
        <v>5535.54</v>
      </c>
      <c r="M44" s="82">
        <f t="shared" si="21"/>
        <v>2256.66</v>
      </c>
      <c r="P44" s="61">
        <v>1993</v>
      </c>
      <c r="Q44" s="5">
        <f t="shared" si="3"/>
        <v>718.11422591896962</v>
      </c>
      <c r="R44" s="7">
        <f t="shared" si="4"/>
        <v>756.60961273209546</v>
      </c>
      <c r="S44" s="7" t="s">
        <v>6</v>
      </c>
      <c r="T44" s="77">
        <f t="shared" si="6"/>
        <v>1</v>
      </c>
    </row>
    <row r="45" spans="1:20">
      <c r="A45" s="61">
        <v>1992</v>
      </c>
      <c r="B45" s="39">
        <f t="shared" si="1"/>
        <v>1378.62</v>
      </c>
      <c r="C45" s="39">
        <f t="shared" si="1"/>
        <v>498.96000000000004</v>
      </c>
      <c r="D45" s="39">
        <f t="shared" si="1"/>
        <v>5478.84</v>
      </c>
      <c r="E45" s="85">
        <f t="shared" si="1"/>
        <v>2016.8999999999999</v>
      </c>
      <c r="F45" s="2"/>
      <c r="G45" s="2"/>
      <c r="H45" s="2"/>
      <c r="I45" s="61">
        <v>1992</v>
      </c>
      <c r="J45" s="81">
        <f t="shared" ref="J45:M45" si="22">J20*162</f>
        <v>1428.8400000000001</v>
      </c>
      <c r="K45" s="81">
        <f t="shared" si="22"/>
        <v>550.79999999999995</v>
      </c>
      <c r="L45" s="81">
        <f t="shared" si="22"/>
        <v>5511.2400000000007</v>
      </c>
      <c r="M45" s="82">
        <f t="shared" si="22"/>
        <v>2122.1999999999998</v>
      </c>
      <c r="P45" s="61">
        <v>1992</v>
      </c>
      <c r="Q45" s="5">
        <f t="shared" si="3"/>
        <v>633.49243902439014</v>
      </c>
      <c r="R45" s="7">
        <f t="shared" si="4"/>
        <v>693.03270978086562</v>
      </c>
      <c r="S45" s="7" t="s">
        <v>6</v>
      </c>
      <c r="T45" s="77">
        <f t="shared" si="6"/>
        <v>1</v>
      </c>
    </row>
    <row r="46" spans="1:20">
      <c r="A46" s="61">
        <v>1991</v>
      </c>
      <c r="B46" s="39">
        <f t="shared" si="1"/>
        <v>1365.6599999999999</v>
      </c>
      <c r="C46" s="39">
        <f t="shared" si="1"/>
        <v>521.64</v>
      </c>
      <c r="D46" s="39">
        <f t="shared" si="1"/>
        <v>5457.78</v>
      </c>
      <c r="E46" s="85">
        <f t="shared" si="1"/>
        <v>2033.1000000000001</v>
      </c>
      <c r="F46" s="2"/>
      <c r="G46" s="2"/>
      <c r="H46" s="2"/>
      <c r="I46" s="61">
        <v>1991</v>
      </c>
      <c r="J46" s="81">
        <f t="shared" ref="J46:M46" si="23">J21*162</f>
        <v>1441.8</v>
      </c>
      <c r="K46" s="81">
        <f t="shared" si="23"/>
        <v>552.42000000000007</v>
      </c>
      <c r="L46" s="81">
        <f t="shared" si="23"/>
        <v>5543.6399999999994</v>
      </c>
      <c r="M46" s="82">
        <f t="shared" si="23"/>
        <v>2188.62</v>
      </c>
      <c r="P46" s="61">
        <v>1991</v>
      </c>
      <c r="Q46" s="5">
        <f t="shared" si="3"/>
        <v>641.71267949065293</v>
      </c>
      <c r="R46" s="7">
        <f t="shared" si="4"/>
        <v>715.96896625033219</v>
      </c>
      <c r="S46" s="7" t="s">
        <v>6</v>
      </c>
      <c r="T46" s="77">
        <f t="shared" si="6"/>
        <v>1</v>
      </c>
    </row>
    <row r="47" spans="1:20">
      <c r="A47" s="68">
        <v>1990</v>
      </c>
      <c r="B47" s="64">
        <f t="shared" si="1"/>
        <v>1409.3999999999999</v>
      </c>
      <c r="C47" s="64">
        <f t="shared" si="1"/>
        <v>518.4</v>
      </c>
      <c r="D47" s="64">
        <f t="shared" si="1"/>
        <v>5496.66</v>
      </c>
      <c r="E47" s="86">
        <f t="shared" si="1"/>
        <v>2104.38</v>
      </c>
      <c r="F47" s="2"/>
      <c r="G47" s="2"/>
      <c r="H47" s="2"/>
      <c r="I47" s="68">
        <v>1990</v>
      </c>
      <c r="J47" s="83">
        <f t="shared" ref="J47:M47" si="24">J22*162</f>
        <v>1422.36</v>
      </c>
      <c r="K47" s="83">
        <f t="shared" si="24"/>
        <v>545.94000000000005</v>
      </c>
      <c r="L47" s="83">
        <f t="shared" si="24"/>
        <v>5490.18</v>
      </c>
      <c r="M47" s="84">
        <f t="shared" si="24"/>
        <v>2128.6800000000003</v>
      </c>
      <c r="P47" s="68">
        <v>1990</v>
      </c>
      <c r="Q47" s="78">
        <f t="shared" si="3"/>
        <v>674.44443845946671</v>
      </c>
      <c r="R47" s="79">
        <f t="shared" si="4"/>
        <v>694.13478260869567</v>
      </c>
      <c r="S47" s="78" t="s">
        <v>5</v>
      </c>
      <c r="T47" s="80">
        <f t="shared" si="6"/>
        <v>0</v>
      </c>
    </row>
    <row r="48" spans="1:20">
      <c r="A48" s="1"/>
      <c r="B48" s="1" t="s">
        <v>5</v>
      </c>
      <c r="C48" s="1"/>
      <c r="D48" s="1"/>
      <c r="E48" s="1"/>
      <c r="F48" s="1"/>
      <c r="G48" s="1"/>
      <c r="H48" s="1"/>
      <c r="I48" s="1"/>
      <c r="J48" s="1" t="s">
        <v>6</v>
      </c>
      <c r="K48" s="1"/>
      <c r="L48" s="1"/>
      <c r="M48" s="1"/>
    </row>
    <row r="49" spans="16:18">
      <c r="P49" s="23" t="s">
        <v>16</v>
      </c>
      <c r="Q49" s="52">
        <f>AVERAGE(Q27:Q47)</f>
        <v>740.16682719286814</v>
      </c>
      <c r="R49" s="53">
        <f>AVERAGE(R27:R47)</f>
        <v>788.67207813613402</v>
      </c>
    </row>
    <row r="50" spans="16:18">
      <c r="P50" s="25" t="s">
        <v>13</v>
      </c>
      <c r="Q50" s="9">
        <v>8</v>
      </c>
      <c r="R50" s="54">
        <v>12</v>
      </c>
    </row>
    <row r="51" spans="16:18">
      <c r="P51" s="55" t="s">
        <v>22</v>
      </c>
      <c r="Q51" s="56">
        <v>0</v>
      </c>
      <c r="R51" s="57">
        <v>20</v>
      </c>
    </row>
  </sheetData>
  <mergeCells count="3">
    <mergeCell ref="R20:S20"/>
    <mergeCell ref="P22:P23"/>
    <mergeCell ref="P19:S19"/>
  </mergeCells>
  <pageMargins left="0.7" right="0.7" top="0.75" bottom="0.75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1"/>
  <sheetViews>
    <sheetView workbookViewId="0">
      <selection activeCell="I29" sqref="I29"/>
    </sheetView>
  </sheetViews>
  <sheetFormatPr defaultRowHeight="14.25"/>
  <cols>
    <col min="1" max="8" width="9.140625" style="2"/>
    <col min="9" max="9" width="12.42578125" style="2" customWidth="1"/>
    <col min="10" max="10" width="2.140625" style="2" customWidth="1"/>
    <col min="11" max="16384" width="9.140625" style="2"/>
  </cols>
  <sheetData>
    <row r="2" spans="2:18">
      <c r="B2" s="28" t="s">
        <v>24</v>
      </c>
      <c r="C2" s="28" t="s">
        <v>3</v>
      </c>
      <c r="D2" s="28" t="s">
        <v>29</v>
      </c>
      <c r="E2" s="28" t="s">
        <v>25</v>
      </c>
      <c r="F2" s="28" t="s">
        <v>26</v>
      </c>
      <c r="G2" s="28" t="s">
        <v>27</v>
      </c>
      <c r="H2" s="28" t="s">
        <v>28</v>
      </c>
      <c r="I2" s="28"/>
      <c r="J2" s="28"/>
      <c r="K2" s="28"/>
      <c r="L2" s="28" t="s">
        <v>24</v>
      </c>
      <c r="M2" s="28" t="s">
        <v>3</v>
      </c>
      <c r="N2" s="28" t="s">
        <v>29</v>
      </c>
      <c r="O2" s="28" t="s">
        <v>25</v>
      </c>
      <c r="P2" s="28" t="s">
        <v>26</v>
      </c>
      <c r="Q2" s="28" t="s">
        <v>27</v>
      </c>
      <c r="R2" s="28" t="s">
        <v>28</v>
      </c>
    </row>
    <row r="3" spans="2:18">
      <c r="B3" s="28">
        <v>2010</v>
      </c>
      <c r="C3" s="29">
        <v>169</v>
      </c>
      <c r="D3" s="29">
        <v>23</v>
      </c>
      <c r="E3" s="29">
        <v>11</v>
      </c>
      <c r="F3" s="29">
        <v>1</v>
      </c>
      <c r="G3" s="29">
        <v>7</v>
      </c>
      <c r="H3" s="29">
        <v>11</v>
      </c>
      <c r="I3" s="28"/>
      <c r="J3" s="28"/>
      <c r="K3" s="28"/>
      <c r="L3" s="28">
        <v>2010</v>
      </c>
      <c r="M3" s="3">
        <v>153</v>
      </c>
      <c r="N3" s="3">
        <v>20</v>
      </c>
      <c r="O3" s="3">
        <v>6</v>
      </c>
      <c r="P3" s="3">
        <v>0</v>
      </c>
      <c r="Q3" s="3">
        <v>3</v>
      </c>
      <c r="R3" s="3">
        <v>15</v>
      </c>
    </row>
    <row r="4" spans="2:18">
      <c r="B4" s="28">
        <v>2009</v>
      </c>
      <c r="C4" s="29">
        <v>194</v>
      </c>
      <c r="D4" s="29">
        <v>21</v>
      </c>
      <c r="E4" s="29">
        <v>11</v>
      </c>
      <c r="F4" s="29">
        <v>1</v>
      </c>
      <c r="G4" s="29">
        <v>11</v>
      </c>
      <c r="H4" s="29">
        <v>26</v>
      </c>
      <c r="I4" s="28"/>
      <c r="J4" s="28"/>
      <c r="K4" s="28"/>
      <c r="L4" s="28">
        <v>2009</v>
      </c>
      <c r="M4" s="3">
        <v>198</v>
      </c>
      <c r="N4" s="3">
        <v>31</v>
      </c>
      <c r="O4" s="3">
        <v>12</v>
      </c>
      <c r="P4" s="3">
        <v>0</v>
      </c>
      <c r="Q4" s="3">
        <v>6</v>
      </c>
      <c r="R4" s="3">
        <v>18</v>
      </c>
    </row>
    <row r="5" spans="2:18">
      <c r="B5" s="28">
        <v>2008</v>
      </c>
      <c r="C5" s="29">
        <v>168</v>
      </c>
      <c r="D5" s="29">
        <v>25</v>
      </c>
      <c r="E5" s="29">
        <v>10</v>
      </c>
      <c r="F5" s="29">
        <v>0</v>
      </c>
      <c r="G5" s="29">
        <v>9</v>
      </c>
      <c r="H5" s="29">
        <v>27</v>
      </c>
      <c r="I5" s="28"/>
      <c r="J5" s="28"/>
      <c r="K5" s="28"/>
      <c r="L5" s="28">
        <v>2008</v>
      </c>
      <c r="M5" s="3">
        <v>156</v>
      </c>
      <c r="N5" s="3">
        <v>25</v>
      </c>
      <c r="O5" s="3">
        <v>4</v>
      </c>
      <c r="P5" s="3">
        <v>0</v>
      </c>
      <c r="Q5" s="3">
        <v>4</v>
      </c>
      <c r="R5" s="3">
        <v>10</v>
      </c>
    </row>
    <row r="6" spans="2:18">
      <c r="B6" s="28">
        <v>2007</v>
      </c>
      <c r="C6" s="29">
        <v>133</v>
      </c>
      <c r="D6" s="29">
        <v>19</v>
      </c>
      <c r="E6" s="29">
        <v>6</v>
      </c>
      <c r="F6" s="29">
        <v>1</v>
      </c>
      <c r="G6" s="29">
        <v>3</v>
      </c>
      <c r="H6" s="29">
        <v>10</v>
      </c>
      <c r="I6" s="30" t="s">
        <v>30</v>
      </c>
      <c r="J6" s="30"/>
      <c r="K6" s="30"/>
      <c r="L6" s="28">
        <v>2007</v>
      </c>
      <c r="M6" s="3">
        <v>141</v>
      </c>
      <c r="N6" s="3">
        <v>26</v>
      </c>
      <c r="O6" s="3">
        <v>18</v>
      </c>
      <c r="P6" s="3">
        <v>0</v>
      </c>
      <c r="Q6" s="3">
        <v>3</v>
      </c>
      <c r="R6" s="3">
        <v>19</v>
      </c>
    </row>
    <row r="7" spans="2:18">
      <c r="B7" s="28">
        <v>2006</v>
      </c>
      <c r="C7" s="29">
        <v>158</v>
      </c>
      <c r="D7" s="29">
        <v>22</v>
      </c>
      <c r="E7" s="29">
        <v>12</v>
      </c>
      <c r="F7" s="29">
        <v>0</v>
      </c>
      <c r="G7" s="29">
        <v>2</v>
      </c>
      <c r="H7" s="29">
        <v>23</v>
      </c>
      <c r="I7" s="30"/>
      <c r="J7" s="30"/>
      <c r="K7" s="30"/>
      <c r="L7" s="28">
        <v>2006</v>
      </c>
      <c r="M7" s="3">
        <v>161</v>
      </c>
      <c r="N7" s="3">
        <v>19</v>
      </c>
      <c r="O7" s="3">
        <v>8</v>
      </c>
      <c r="P7" s="3">
        <v>1</v>
      </c>
      <c r="Q7" s="3">
        <v>4</v>
      </c>
      <c r="R7" s="3">
        <v>8</v>
      </c>
    </row>
    <row r="8" spans="2:18">
      <c r="B8" s="28">
        <v>2005</v>
      </c>
      <c r="C8" s="29">
        <v>143</v>
      </c>
      <c r="D8" s="29">
        <v>17</v>
      </c>
      <c r="E8" s="29">
        <v>8</v>
      </c>
      <c r="F8" s="29">
        <v>1</v>
      </c>
      <c r="G8" s="29">
        <v>3</v>
      </c>
      <c r="H8" s="29">
        <v>17</v>
      </c>
      <c r="I8" s="28"/>
      <c r="J8" s="28"/>
      <c r="K8" s="28"/>
      <c r="L8" s="28">
        <v>2005</v>
      </c>
      <c r="M8" s="3">
        <v>154</v>
      </c>
      <c r="N8" s="3">
        <v>27</v>
      </c>
      <c r="O8" s="3">
        <v>9</v>
      </c>
      <c r="P8" s="3">
        <v>2</v>
      </c>
      <c r="Q8" s="3">
        <v>6</v>
      </c>
      <c r="R8" s="3">
        <v>15</v>
      </c>
    </row>
    <row r="9" spans="2:18">
      <c r="B9" s="28">
        <v>2004</v>
      </c>
      <c r="C9" s="29">
        <v>126</v>
      </c>
      <c r="D9" s="29">
        <v>14</v>
      </c>
      <c r="E9" s="29">
        <v>8</v>
      </c>
      <c r="F9" s="29">
        <v>0</v>
      </c>
      <c r="G9" s="29">
        <v>2</v>
      </c>
      <c r="H9" s="29">
        <v>12</v>
      </c>
      <c r="I9" s="28"/>
      <c r="J9" s="28"/>
      <c r="K9" s="28"/>
      <c r="L9" s="28">
        <v>2004</v>
      </c>
      <c r="M9" s="3">
        <v>138</v>
      </c>
      <c r="N9" s="3">
        <v>22</v>
      </c>
      <c r="O9" s="3">
        <v>11</v>
      </c>
      <c r="P9" s="3">
        <v>2</v>
      </c>
      <c r="Q9" s="3">
        <v>4</v>
      </c>
      <c r="R9" s="3">
        <v>24</v>
      </c>
    </row>
    <row r="10" spans="2:18">
      <c r="B10" s="28">
        <v>2003</v>
      </c>
      <c r="C10" s="29">
        <v>203</v>
      </c>
      <c r="D10" s="29">
        <v>37</v>
      </c>
      <c r="E10" s="29">
        <v>8</v>
      </c>
      <c r="F10" s="29">
        <v>0</v>
      </c>
      <c r="G10" s="29">
        <v>2</v>
      </c>
      <c r="H10" s="29">
        <v>14</v>
      </c>
      <c r="I10" s="28"/>
      <c r="J10" s="28"/>
      <c r="K10" s="28"/>
      <c r="L10" s="28">
        <v>2003</v>
      </c>
      <c r="M10" s="3">
        <v>207</v>
      </c>
      <c r="N10" s="3">
        <v>37</v>
      </c>
      <c r="O10" s="3">
        <v>10</v>
      </c>
      <c r="P10" s="3">
        <v>1</v>
      </c>
      <c r="Q10" s="3">
        <v>6</v>
      </c>
      <c r="R10" s="3">
        <v>22</v>
      </c>
    </row>
    <row r="11" spans="2:18">
      <c r="B11" s="28">
        <v>2002</v>
      </c>
      <c r="C11" s="29">
        <v>235</v>
      </c>
      <c r="D11" s="29">
        <v>44</v>
      </c>
      <c r="E11" s="29">
        <v>7</v>
      </c>
      <c r="F11" s="29">
        <v>1</v>
      </c>
      <c r="G11" s="29">
        <v>14</v>
      </c>
      <c r="H11" s="29">
        <v>30</v>
      </c>
      <c r="I11" s="28"/>
      <c r="J11" s="28"/>
      <c r="K11" s="28"/>
      <c r="L11" s="28">
        <v>2002</v>
      </c>
      <c r="M11" s="3">
        <v>245</v>
      </c>
      <c r="N11" s="3">
        <v>53</v>
      </c>
      <c r="O11" s="3">
        <v>15</v>
      </c>
      <c r="P11" s="3">
        <v>1</v>
      </c>
      <c r="Q11" s="3">
        <v>7</v>
      </c>
      <c r="R11" s="3">
        <v>23</v>
      </c>
    </row>
    <row r="12" spans="2:18">
      <c r="B12" s="28">
        <v>2001</v>
      </c>
      <c r="C12" s="29">
        <v>246</v>
      </c>
      <c r="D12" s="29">
        <v>45</v>
      </c>
      <c r="E12" s="29">
        <v>14</v>
      </c>
      <c r="F12" s="29">
        <v>0</v>
      </c>
      <c r="G12" s="29">
        <v>6</v>
      </c>
      <c r="H12" s="29">
        <v>17</v>
      </c>
      <c r="I12" s="28"/>
      <c r="J12" s="28"/>
      <c r="K12" s="28"/>
      <c r="L12" s="28">
        <v>2001</v>
      </c>
      <c r="M12" s="3">
        <v>229</v>
      </c>
      <c r="N12" s="3">
        <v>30</v>
      </c>
      <c r="O12" s="3">
        <v>6</v>
      </c>
      <c r="P12" s="3">
        <v>0</v>
      </c>
      <c r="Q12" s="3">
        <v>6</v>
      </c>
      <c r="R12" s="3">
        <v>16</v>
      </c>
    </row>
    <row r="13" spans="2:18">
      <c r="B13" s="28"/>
      <c r="C13" s="28" t="s">
        <v>5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6</v>
      </c>
      <c r="N13" s="28"/>
      <c r="O13" s="28"/>
      <c r="P13" s="28"/>
      <c r="Q13" s="28"/>
      <c r="R13" s="28"/>
    </row>
    <row r="15" spans="2:18" ht="15" thickBot="1"/>
    <row r="16" spans="2:18" ht="15" thickBot="1">
      <c r="B16" s="31"/>
      <c r="C16" s="32" t="s">
        <v>31</v>
      </c>
      <c r="D16" s="32"/>
      <c r="E16" s="33"/>
      <c r="F16" s="33"/>
      <c r="G16" s="34"/>
    </row>
    <row r="17" spans="2:15" ht="15" customHeight="1">
      <c r="B17" s="35" t="s">
        <v>24</v>
      </c>
      <c r="C17" s="36" t="s">
        <v>5</v>
      </c>
      <c r="D17" s="36" t="s">
        <v>6</v>
      </c>
      <c r="E17" s="36" t="s">
        <v>13</v>
      </c>
      <c r="F17" s="37" t="s">
        <v>32</v>
      </c>
      <c r="G17" s="38"/>
      <c r="K17" s="47" t="s">
        <v>23</v>
      </c>
      <c r="L17" s="32"/>
      <c r="M17" s="32"/>
      <c r="N17" s="48"/>
      <c r="O17" s="50"/>
    </row>
    <row r="18" spans="2:15" ht="15" thickBot="1">
      <c r="B18" s="35">
        <v>2010</v>
      </c>
      <c r="C18" s="39">
        <f>(0.46*D3)+(0.8*E3)+(1.02*F3)+(1.4*G3)+(0.4*H3)-(0.25*(C3-SUM(D3:G3)))</f>
        <v>2.8500000000000014</v>
      </c>
      <c r="D18" s="40">
        <f>(0.46*N3)+(0.8*O3)+(1.02*P3)+(1.4*Q3)+(0.4*R3)-(0.25*(M3-SUM(N3:Q3)))</f>
        <v>-6.7999999999999972</v>
      </c>
      <c r="E18" s="39" t="s">
        <v>5</v>
      </c>
      <c r="F18" s="36">
        <v>1</v>
      </c>
      <c r="G18" s="41"/>
      <c r="K18" s="35"/>
      <c r="L18" s="36"/>
      <c r="M18" s="49" t="s">
        <v>31</v>
      </c>
      <c r="N18" s="51"/>
      <c r="O18" s="36"/>
    </row>
    <row r="19" spans="2:15">
      <c r="B19" s="35">
        <v>2009</v>
      </c>
      <c r="C19" s="39">
        <f t="shared" ref="C19:C27" si="0">(0.46*D4)+(0.8*E4)+(1.02*F4)+(1.4*G4)+(0.4*H4)-(0.25*(C4-SUM(D4:G4)))</f>
        <v>7.779999999999994</v>
      </c>
      <c r="D19" s="40">
        <f t="shared" ref="D19:D27" si="1">(0.46*N4)+(0.8*O4)+(1.02*P4)+(1.4*Q4)+(0.4*R4)-(0.25*(M4-SUM(N4:Q4)))</f>
        <v>2.2100000000000009</v>
      </c>
      <c r="E19" s="40" t="s">
        <v>6</v>
      </c>
      <c r="F19" s="36">
        <v>0</v>
      </c>
      <c r="G19" s="41"/>
      <c r="K19" s="35"/>
      <c r="L19" s="31"/>
      <c r="M19" s="33" t="s">
        <v>18</v>
      </c>
      <c r="N19" s="34" t="s">
        <v>19</v>
      </c>
      <c r="O19" s="36"/>
    </row>
    <row r="20" spans="2:15">
      <c r="B20" s="35">
        <v>2008</v>
      </c>
      <c r="C20" s="39">
        <f t="shared" si="0"/>
        <v>11.900000000000006</v>
      </c>
      <c r="D20" s="40">
        <f t="shared" si="1"/>
        <v>-6.4500000000000028</v>
      </c>
      <c r="E20" s="39" t="s">
        <v>5</v>
      </c>
      <c r="F20" s="36">
        <v>1</v>
      </c>
      <c r="G20" s="41"/>
      <c r="K20" s="35" t="s">
        <v>20</v>
      </c>
      <c r="L20" s="35" t="s">
        <v>5</v>
      </c>
      <c r="M20" s="36">
        <v>4</v>
      </c>
      <c r="N20" s="41">
        <v>1</v>
      </c>
      <c r="O20" s="36"/>
    </row>
    <row r="21" spans="2:15" ht="15" thickBot="1">
      <c r="B21" s="35">
        <v>2007</v>
      </c>
      <c r="C21" s="39">
        <f t="shared" si="0"/>
        <v>-3.240000000000002</v>
      </c>
      <c r="D21" s="40">
        <f t="shared" si="1"/>
        <v>14.659999999999997</v>
      </c>
      <c r="E21" s="40" t="s">
        <v>6</v>
      </c>
      <c r="F21" s="36">
        <v>1</v>
      </c>
      <c r="G21" s="41"/>
      <c r="K21" s="42" t="s">
        <v>33</v>
      </c>
      <c r="L21" s="42" t="s">
        <v>6</v>
      </c>
      <c r="M21" s="45">
        <v>3</v>
      </c>
      <c r="N21" s="46">
        <v>2</v>
      </c>
      <c r="O21" s="36"/>
    </row>
    <row r="22" spans="2:15">
      <c r="B22" s="35">
        <v>2006</v>
      </c>
      <c r="C22" s="39">
        <f t="shared" si="0"/>
        <v>1.220000000000006</v>
      </c>
      <c r="D22" s="40">
        <f t="shared" si="1"/>
        <v>-7.2900000000000027</v>
      </c>
      <c r="E22" s="39" t="s">
        <v>5</v>
      </c>
      <c r="F22" s="36">
        <v>1</v>
      </c>
      <c r="G22" s="41"/>
    </row>
    <row r="23" spans="2:15">
      <c r="B23" s="35">
        <v>2005</v>
      </c>
      <c r="C23" s="39">
        <f t="shared" si="0"/>
        <v>-2.2600000000000016</v>
      </c>
      <c r="D23" s="40">
        <f t="shared" si="1"/>
        <v>8.5600000000000023</v>
      </c>
      <c r="E23" s="40" t="s">
        <v>6</v>
      </c>
      <c r="F23" s="36">
        <v>1</v>
      </c>
      <c r="G23" s="41"/>
    </row>
    <row r="24" spans="2:15">
      <c r="B24" s="35">
        <v>2004</v>
      </c>
      <c r="C24" s="39">
        <f t="shared" si="0"/>
        <v>-5.0599999999999987</v>
      </c>
      <c r="D24" s="40">
        <f t="shared" si="1"/>
        <v>11.410000000000004</v>
      </c>
      <c r="E24" s="40" t="s">
        <v>6</v>
      </c>
      <c r="F24" s="36">
        <v>1</v>
      </c>
      <c r="G24" s="41"/>
    </row>
    <row r="25" spans="2:15">
      <c r="B25" s="35">
        <v>2003</v>
      </c>
      <c r="C25" s="39">
        <f t="shared" si="0"/>
        <v>-7.1799999999999962</v>
      </c>
      <c r="D25" s="40">
        <f t="shared" si="1"/>
        <v>4.9899999999999949</v>
      </c>
      <c r="E25" s="39" t="s">
        <v>5</v>
      </c>
      <c r="F25" s="36">
        <v>0</v>
      </c>
      <c r="G25" s="41"/>
    </row>
    <row r="26" spans="2:15">
      <c r="B26" s="35">
        <v>2002</v>
      </c>
      <c r="C26" s="39">
        <f t="shared" si="0"/>
        <v>16.21</v>
      </c>
      <c r="D26" s="40">
        <f t="shared" si="1"/>
        <v>14.150000000000006</v>
      </c>
      <c r="E26" s="40" t="s">
        <v>6</v>
      </c>
      <c r="F26" s="36">
        <v>0</v>
      </c>
      <c r="G26" s="41"/>
    </row>
    <row r="27" spans="2:15" ht="15" thickBot="1">
      <c r="B27" s="42">
        <v>2001</v>
      </c>
      <c r="C27" s="43">
        <f t="shared" si="0"/>
        <v>1.8499999999999943</v>
      </c>
      <c r="D27" s="44">
        <f t="shared" si="1"/>
        <v>-13.350000000000001</v>
      </c>
      <c r="E27" s="43" t="s">
        <v>5</v>
      </c>
      <c r="F27" s="45">
        <v>1</v>
      </c>
      <c r="G27" s="46"/>
    </row>
    <row r="29" spans="2:15">
      <c r="B29" s="58" t="s">
        <v>16</v>
      </c>
      <c r="C29" s="59">
        <f>AVERAGE(C18:C27)</f>
        <v>2.4070000000000005</v>
      </c>
      <c r="D29" s="60">
        <f>AVERAGE(D18:D27)</f>
        <v>2.2089999999999996</v>
      </c>
    </row>
    <row r="30" spans="2:15">
      <c r="B30" s="61" t="s">
        <v>13</v>
      </c>
      <c r="C30" s="39">
        <v>5</v>
      </c>
      <c r="D30" s="62">
        <v>5</v>
      </c>
    </row>
    <row r="31" spans="2:15">
      <c r="B31" s="63" t="s">
        <v>54</v>
      </c>
      <c r="C31" s="64">
        <v>6</v>
      </c>
      <c r="D31" s="65">
        <v>4</v>
      </c>
    </row>
  </sheetData>
  <mergeCells count="5">
    <mergeCell ref="I6:K7"/>
    <mergeCell ref="C16:D16"/>
    <mergeCell ref="F17:G17"/>
    <mergeCell ref="M18:N18"/>
    <mergeCell ref="K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9"/>
  <sheetViews>
    <sheetView tabSelected="1" workbookViewId="0">
      <selection activeCell="L25" sqref="L25"/>
    </sheetView>
  </sheetViews>
  <sheetFormatPr defaultRowHeight="14.25"/>
  <cols>
    <col min="1" max="2" width="9.140625" style="2"/>
    <col min="3" max="3" width="10.7109375" style="2" bestFit="1" customWidth="1"/>
    <col min="4" max="4" width="10.42578125" style="2" bestFit="1" customWidth="1"/>
    <col min="5" max="6" width="9.140625" style="2"/>
    <col min="7" max="7" width="12.42578125" style="2" bestFit="1" customWidth="1"/>
    <col min="8" max="16384" width="9.140625" style="2"/>
  </cols>
  <sheetData>
    <row r="1" spans="2:15">
      <c r="N1" s="2" t="s">
        <v>24</v>
      </c>
      <c r="O1" s="2" t="s">
        <v>61</v>
      </c>
    </row>
    <row r="2" spans="2:15" ht="15" thickBot="1">
      <c r="N2" s="2">
        <v>1973</v>
      </c>
      <c r="O2" s="2">
        <v>1</v>
      </c>
    </row>
    <row r="3" spans="2:15">
      <c r="B3" s="31" t="s">
        <v>24</v>
      </c>
      <c r="C3" s="87" t="s">
        <v>34</v>
      </c>
      <c r="D3" s="87" t="s">
        <v>42</v>
      </c>
      <c r="E3" s="88" t="s">
        <v>47</v>
      </c>
      <c r="F3" s="87" t="s">
        <v>48</v>
      </c>
      <c r="G3" s="89" t="s">
        <v>55</v>
      </c>
      <c r="J3" s="47" t="s">
        <v>64</v>
      </c>
      <c r="K3" s="32"/>
      <c r="L3" s="48"/>
      <c r="N3" s="2">
        <v>1974</v>
      </c>
      <c r="O3" s="2">
        <v>1</v>
      </c>
    </row>
    <row r="4" spans="2:15">
      <c r="B4" s="90">
        <v>2010</v>
      </c>
      <c r="C4" s="36" t="s">
        <v>35</v>
      </c>
      <c r="D4" s="36" t="s">
        <v>49</v>
      </c>
      <c r="E4" s="36">
        <v>17</v>
      </c>
      <c r="F4" s="36">
        <v>0</v>
      </c>
      <c r="G4" s="41" t="s">
        <v>56</v>
      </c>
      <c r="J4" s="35"/>
      <c r="K4" s="36" t="s">
        <v>59</v>
      </c>
      <c r="L4" s="41" t="s">
        <v>60</v>
      </c>
      <c r="N4" s="2">
        <v>1975</v>
      </c>
    </row>
    <row r="5" spans="2:15">
      <c r="B5" s="90">
        <v>2009</v>
      </c>
      <c r="C5" s="36" t="s">
        <v>36</v>
      </c>
      <c r="D5" s="36" t="s">
        <v>43</v>
      </c>
      <c r="E5" s="36">
        <v>19</v>
      </c>
      <c r="F5" s="36">
        <v>1</v>
      </c>
      <c r="G5" s="41" t="s">
        <v>57</v>
      </c>
      <c r="J5" s="35" t="s">
        <v>6</v>
      </c>
      <c r="K5" s="36">
        <v>1808</v>
      </c>
      <c r="L5" s="41">
        <f>K5/(K5+K6)</f>
        <v>0.52254335260115603</v>
      </c>
      <c r="N5" s="2">
        <v>1976</v>
      </c>
    </row>
    <row r="6" spans="2:15" ht="15" thickBot="1">
      <c r="B6" s="90">
        <v>2008</v>
      </c>
      <c r="C6" s="36" t="s">
        <v>37</v>
      </c>
      <c r="D6" s="36" t="s">
        <v>50</v>
      </c>
      <c r="E6" s="36">
        <v>2</v>
      </c>
      <c r="F6" s="36">
        <v>0</v>
      </c>
      <c r="G6" s="41" t="s">
        <v>56</v>
      </c>
      <c r="J6" s="42" t="s">
        <v>5</v>
      </c>
      <c r="K6" s="45">
        <v>1652</v>
      </c>
      <c r="L6" s="46">
        <f>K6/(K6+K5)</f>
        <v>0.47745664739884391</v>
      </c>
      <c r="N6" s="2">
        <v>1977</v>
      </c>
      <c r="O6" s="2">
        <v>1</v>
      </c>
    </row>
    <row r="7" spans="2:15">
      <c r="B7" s="90">
        <v>2007</v>
      </c>
      <c r="C7" s="36" t="s">
        <v>38</v>
      </c>
      <c r="D7" s="36" t="s">
        <v>44</v>
      </c>
      <c r="E7" s="36">
        <v>59</v>
      </c>
      <c r="F7" s="36">
        <v>1</v>
      </c>
      <c r="G7" s="41" t="s">
        <v>57</v>
      </c>
      <c r="N7" s="2">
        <v>1978</v>
      </c>
      <c r="O7" s="2">
        <v>1</v>
      </c>
    </row>
    <row r="8" spans="2:15">
      <c r="B8" s="90">
        <v>2006</v>
      </c>
      <c r="C8" s="36" t="s">
        <v>39</v>
      </c>
      <c r="D8" s="36" t="s">
        <v>51</v>
      </c>
      <c r="E8" s="36">
        <v>13</v>
      </c>
      <c r="F8" s="36">
        <v>0</v>
      </c>
      <c r="G8" s="41" t="s">
        <v>56</v>
      </c>
      <c r="N8" s="2">
        <v>1979</v>
      </c>
    </row>
    <row r="9" spans="2:15">
      <c r="B9" s="90">
        <v>2005</v>
      </c>
      <c r="C9" s="36" t="s">
        <v>40</v>
      </c>
      <c r="D9" s="36" t="s">
        <v>45</v>
      </c>
      <c r="E9" s="36">
        <v>-3</v>
      </c>
      <c r="F9" s="36">
        <v>1</v>
      </c>
      <c r="G9" s="41" t="s">
        <v>56</v>
      </c>
      <c r="N9" s="2">
        <v>1980</v>
      </c>
    </row>
    <row r="10" spans="2:15">
      <c r="B10" s="90">
        <v>2004</v>
      </c>
      <c r="C10" s="36" t="s">
        <v>38</v>
      </c>
      <c r="D10" s="36" t="s">
        <v>44</v>
      </c>
      <c r="E10" s="36">
        <v>36</v>
      </c>
      <c r="F10" s="36">
        <v>1</v>
      </c>
      <c r="G10" s="41" t="s">
        <v>57</v>
      </c>
      <c r="N10" s="2">
        <v>1981</v>
      </c>
    </row>
    <row r="11" spans="2:15">
      <c r="B11" s="90">
        <v>2003</v>
      </c>
      <c r="C11" s="36" t="s">
        <v>36</v>
      </c>
      <c r="D11" s="36" t="s">
        <v>52</v>
      </c>
      <c r="E11" s="36">
        <v>21</v>
      </c>
      <c r="F11" s="36">
        <v>0</v>
      </c>
      <c r="G11" s="41" t="s">
        <v>57</v>
      </c>
      <c r="N11" s="2">
        <v>1982</v>
      </c>
    </row>
    <row r="12" spans="2:15">
      <c r="B12" s="90">
        <v>2002</v>
      </c>
      <c r="C12" s="36" t="s">
        <v>41</v>
      </c>
      <c r="D12" s="36" t="s">
        <v>46</v>
      </c>
      <c r="E12" s="36">
        <v>22</v>
      </c>
      <c r="F12" s="36">
        <v>1</v>
      </c>
      <c r="G12" s="41" t="s">
        <v>57</v>
      </c>
      <c r="N12" s="2">
        <v>1983</v>
      </c>
      <c r="O12" s="2">
        <v>1</v>
      </c>
    </row>
    <row r="13" spans="2:15" ht="15" thickBot="1">
      <c r="B13" s="91">
        <v>2001</v>
      </c>
      <c r="C13" s="45" t="s">
        <v>36</v>
      </c>
      <c r="D13" s="45" t="s">
        <v>53</v>
      </c>
      <c r="E13" s="45">
        <v>-2</v>
      </c>
      <c r="F13" s="45">
        <v>0</v>
      </c>
      <c r="G13" s="46" t="s">
        <v>56</v>
      </c>
      <c r="N13" s="2">
        <v>1984</v>
      </c>
      <c r="O13" s="2">
        <v>1</v>
      </c>
    </row>
    <row r="14" spans="2:15">
      <c r="N14" s="2">
        <v>1985</v>
      </c>
      <c r="O14" s="2">
        <v>1</v>
      </c>
    </row>
    <row r="15" spans="2:15">
      <c r="D15" s="2" t="s">
        <v>16</v>
      </c>
      <c r="E15" s="2">
        <f>AVERAGE(E4:E13)</f>
        <v>18.399999999999999</v>
      </c>
      <c r="N15" s="2">
        <v>1986</v>
      </c>
    </row>
    <row r="16" spans="2:15">
      <c r="N16" s="2">
        <v>1987</v>
      </c>
      <c r="O16" s="2">
        <v>1</v>
      </c>
    </row>
    <row r="17" spans="3:15">
      <c r="C17" s="58"/>
      <c r="D17" s="75" t="s">
        <v>23</v>
      </c>
      <c r="E17" s="75"/>
      <c r="F17" s="76"/>
      <c r="N17" s="2">
        <v>1988</v>
      </c>
    </row>
    <row r="18" spans="3:15">
      <c r="C18" s="61"/>
      <c r="D18" s="36"/>
      <c r="E18" s="49" t="s">
        <v>58</v>
      </c>
      <c r="F18" s="66"/>
      <c r="N18" s="2">
        <v>1989</v>
      </c>
      <c r="O18" s="2">
        <v>1</v>
      </c>
    </row>
    <row r="19" spans="3:15">
      <c r="C19" s="61"/>
      <c r="D19" s="36"/>
      <c r="E19" s="36" t="s">
        <v>18</v>
      </c>
      <c r="F19" s="67" t="s">
        <v>19</v>
      </c>
      <c r="N19" s="2">
        <v>1990</v>
      </c>
    </row>
    <row r="20" spans="3:15">
      <c r="C20" s="73" t="s">
        <v>65</v>
      </c>
      <c r="D20" s="36" t="s">
        <v>57</v>
      </c>
      <c r="E20" s="58">
        <v>4</v>
      </c>
      <c r="F20" s="72">
        <v>1</v>
      </c>
      <c r="N20" s="2">
        <v>1991</v>
      </c>
      <c r="O20" s="2">
        <v>1</v>
      </c>
    </row>
    <row r="21" spans="3:15">
      <c r="C21" s="74"/>
      <c r="D21" s="69" t="s">
        <v>56</v>
      </c>
      <c r="E21" s="68">
        <v>1</v>
      </c>
      <c r="F21" s="70">
        <v>4</v>
      </c>
      <c r="N21" s="2">
        <v>1992</v>
      </c>
      <c r="O21" s="2">
        <v>1</v>
      </c>
    </row>
    <row r="22" spans="3:15">
      <c r="N22" s="2">
        <v>1993</v>
      </c>
      <c r="O22" s="2">
        <v>1</v>
      </c>
    </row>
    <row r="23" spans="3:15">
      <c r="N23" s="2">
        <v>1995</v>
      </c>
    </row>
    <row r="24" spans="3:15">
      <c r="N24" s="2">
        <v>1996</v>
      </c>
      <c r="O24" s="2">
        <v>1</v>
      </c>
    </row>
    <row r="25" spans="3:15">
      <c r="N25" s="2">
        <v>1997</v>
      </c>
    </row>
    <row r="26" spans="3:15" ht="15" thickBot="1">
      <c r="N26" s="2">
        <v>1998</v>
      </c>
      <c r="O26" s="2">
        <v>1</v>
      </c>
    </row>
    <row r="27" spans="3:15">
      <c r="H27" s="47" t="s">
        <v>21</v>
      </c>
      <c r="I27" s="32"/>
      <c r="J27" s="48"/>
      <c r="N27" s="2">
        <v>1999</v>
      </c>
      <c r="O27" s="2">
        <v>1</v>
      </c>
    </row>
    <row r="28" spans="3:15">
      <c r="H28" s="35"/>
      <c r="I28" s="36" t="s">
        <v>59</v>
      </c>
      <c r="J28" s="41" t="s">
        <v>60</v>
      </c>
      <c r="N28" s="2">
        <v>2000</v>
      </c>
      <c r="O28" s="2">
        <v>1</v>
      </c>
    </row>
    <row r="29" spans="3:15">
      <c r="H29" s="35" t="s">
        <v>6</v>
      </c>
      <c r="I29" s="36">
        <v>62</v>
      </c>
      <c r="J29" s="41">
        <f>I29/I31</f>
        <v>0.58490566037735847</v>
      </c>
      <c r="N29" s="2">
        <v>2001</v>
      </c>
    </row>
    <row r="30" spans="3:15">
      <c r="H30" s="35" t="s">
        <v>5</v>
      </c>
      <c r="I30" s="36">
        <v>44</v>
      </c>
      <c r="J30" s="41">
        <f>I30/I31</f>
        <v>0.41509433962264153</v>
      </c>
      <c r="N30" s="2">
        <v>2002</v>
      </c>
      <c r="O30" s="2">
        <v>1</v>
      </c>
    </row>
    <row r="31" spans="3:15" ht="15" thickBot="1">
      <c r="H31" s="42" t="s">
        <v>63</v>
      </c>
      <c r="I31" s="45">
        <f>SUM(I29:I30)</f>
        <v>106</v>
      </c>
      <c r="J31" s="46"/>
      <c r="N31" s="2">
        <v>2003</v>
      </c>
    </row>
    <row r="32" spans="3:15">
      <c r="N32" s="2">
        <v>2004</v>
      </c>
      <c r="O32" s="2">
        <v>1</v>
      </c>
    </row>
    <row r="33" spans="13:16">
      <c r="N33" s="2">
        <v>2005</v>
      </c>
      <c r="O33" s="2">
        <v>1</v>
      </c>
    </row>
    <row r="34" spans="13:16">
      <c r="N34" s="2">
        <v>2006</v>
      </c>
    </row>
    <row r="35" spans="13:16">
      <c r="N35" s="2">
        <v>2007</v>
      </c>
      <c r="O35" s="2">
        <v>1</v>
      </c>
    </row>
    <row r="36" spans="13:16">
      <c r="N36" s="2">
        <v>2008</v>
      </c>
    </row>
    <row r="37" spans="13:16">
      <c r="N37" s="2">
        <v>2009</v>
      </c>
      <c r="O37" s="2">
        <v>1</v>
      </c>
    </row>
    <row r="38" spans="13:16">
      <c r="N38" s="2">
        <v>2010</v>
      </c>
      <c r="P38" s="2" t="s">
        <v>60</v>
      </c>
    </row>
    <row r="39" spans="13:16">
      <c r="M39" s="2" t="s">
        <v>62</v>
      </c>
      <c r="N39" s="2">
        <f>COUNT(N2:N38)</f>
        <v>37</v>
      </c>
      <c r="O39" s="2">
        <f>SUM(O2:O38)</f>
        <v>21</v>
      </c>
      <c r="P39" s="2">
        <f>O39/N39</f>
        <v>0.56756756756756754</v>
      </c>
    </row>
  </sheetData>
  <mergeCells count="5">
    <mergeCell ref="D17:F17"/>
    <mergeCell ref="E18:F18"/>
    <mergeCell ref="J3:L3"/>
    <mergeCell ref="H27:J27"/>
    <mergeCell ref="C20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RUNS CREATED</vt:lpstr>
      <vt:lpstr>LINEAR WEIGHTS</vt:lpstr>
      <vt:lpstr>VALUE OF DH</vt:lpstr>
    </vt:vector>
  </TitlesOfParts>
  <Company>U.S.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B. Macdonald</dc:creator>
  <cp:lastModifiedBy>Theodore B. Macdonald</cp:lastModifiedBy>
  <dcterms:created xsi:type="dcterms:W3CDTF">2011-04-26T02:39:14Z</dcterms:created>
  <dcterms:modified xsi:type="dcterms:W3CDTF">2011-04-26T06:08:54Z</dcterms:modified>
</cp:coreProperties>
</file>